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ichData/rdRichValueTypes.xml" ContentType="application/vnd.ms-excel.rdrichvaluetypes+xml"/>
  <Override PartName="/xl/richData/rdrichvaluestructure.xml" ContentType="application/vnd.ms-excel.rdrichvaluestructure+xml"/>
  <Override PartName="/xl/richData/rdrichvalue.xml" ContentType="application/vnd.ms-excel.rdrichvalu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Previous Documents\TENDER FOR Nanyuki Rumuruti Underground Cable\OVERHEAD TRANSMISSION LINE\"/>
    </mc:Choice>
  </mc:AlternateContent>
  <bookViews>
    <workbookView xWindow="0" yWindow="0" windowWidth="20370" windowHeight="7320" firstSheet="6" activeTab="6"/>
  </bookViews>
  <sheets>
    <sheet name="preamble to the price schedules" sheetId="10" r:id="rId1"/>
    <sheet name="Sch. 1- Supply foreign  (TL)" sheetId="8" r:id="rId2"/>
    <sheet name="Sch. 2- Local supply" sheetId="2" r:id="rId3"/>
    <sheet name="Sch. 3- Design services" sheetId="3" r:id="rId4"/>
    <sheet name="Sch. 4 - Installation" sheetId="5" r:id="rId5"/>
    <sheet name="Sch. 5-Grand summary" sheetId="6" r:id="rId6"/>
    <sheet name="Sch 6. Recommeded spare parts" sheetId="7" r:id="rId7"/>
  </sheets>
  <externalReferences>
    <externalReference r:id="rId8"/>
    <externalReference r:id="rId9"/>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4" i="2" l="1"/>
  <c r="D246" i="5" l="1"/>
  <c r="E101" i="8"/>
  <c r="D199" i="5"/>
  <c r="D198" i="5" s="1"/>
  <c r="E138" i="8"/>
  <c r="D214" i="5" s="1"/>
  <c r="E134" i="8"/>
  <c r="E132" i="8"/>
  <c r="E131" i="8"/>
  <c r="E130" i="8"/>
  <c r="E126" i="8"/>
  <c r="E125" i="8"/>
  <c r="E123" i="8"/>
  <c r="E122" i="8"/>
  <c r="E121" i="8"/>
  <c r="E120" i="8"/>
  <c r="E116" i="8"/>
  <c r="E113" i="8"/>
  <c r="E133" i="8" s="1"/>
  <c r="E115" i="8"/>
  <c r="E114" i="8"/>
  <c r="E104" i="8"/>
  <c r="H82" i="8"/>
  <c r="H70" i="8"/>
  <c r="H58" i="8"/>
  <c r="H46" i="8"/>
  <c r="H21" i="8"/>
  <c r="H34" i="8"/>
  <c r="D226" i="5"/>
  <c r="D213" i="5"/>
  <c r="E137" i="8"/>
  <c r="D18" i="5"/>
  <c r="H146" i="8" l="1"/>
  <c r="H150" i="8" s="1"/>
  <c r="H138" i="8"/>
  <c r="H137" i="8"/>
  <c r="H136" i="8"/>
  <c r="H135" i="8"/>
  <c r="H134" i="8"/>
  <c r="H133" i="8"/>
  <c r="H132" i="8"/>
  <c r="H131" i="8"/>
  <c r="H130" i="8"/>
  <c r="H129" i="8"/>
  <c r="H128" i="8"/>
  <c r="H127" i="8"/>
  <c r="H126" i="8"/>
  <c r="H125" i="8"/>
  <c r="H124" i="8"/>
  <c r="H123" i="8"/>
  <c r="H122" i="8"/>
  <c r="H121" i="8"/>
  <c r="H120" i="8"/>
  <c r="H119" i="8"/>
  <c r="H118" i="8"/>
  <c r="E117" i="8"/>
  <c r="H117" i="8" s="1"/>
  <c r="H116" i="8"/>
  <c r="H115" i="8"/>
  <c r="H114" i="8"/>
  <c r="H113" i="8"/>
  <c r="H101" i="8"/>
  <c r="H108" i="8" s="1"/>
  <c r="H95" i="8"/>
  <c r="H94" i="8"/>
  <c r="H93" i="8"/>
  <c r="H92" i="8"/>
  <c r="H91" i="8"/>
  <c r="H90" i="8"/>
  <c r="H89" i="8"/>
  <c r="H81" i="8"/>
  <c r="H80" i="8"/>
  <c r="H79" i="8"/>
  <c r="H78" i="8"/>
  <c r="H77" i="8"/>
  <c r="H76" i="8"/>
  <c r="H75" i="8"/>
  <c r="H74" i="8"/>
  <c r="H73" i="8"/>
  <c r="H72" i="8"/>
  <c r="H69" i="8"/>
  <c r="H68" i="8"/>
  <c r="H67" i="8"/>
  <c r="H66" i="8"/>
  <c r="H65" i="8"/>
  <c r="H64" i="8"/>
  <c r="H63" i="8"/>
  <c r="H62" i="8"/>
  <c r="H61" i="8"/>
  <c r="H60" i="8"/>
  <c r="H57" i="8"/>
  <c r="H56" i="8"/>
  <c r="H55" i="8"/>
  <c r="H54" i="8"/>
  <c r="H53" i="8"/>
  <c r="H52" i="8"/>
  <c r="H51" i="8"/>
  <c r="H50" i="8"/>
  <c r="H49" i="8"/>
  <c r="H48" i="8"/>
  <c r="H45" i="8"/>
  <c r="H44" i="8"/>
  <c r="H43" i="8"/>
  <c r="H42" i="8"/>
  <c r="H41" i="8"/>
  <c r="H40" i="8"/>
  <c r="H39" i="8"/>
  <c r="H38" i="8"/>
  <c r="H37" i="8"/>
  <c r="H36" i="8"/>
  <c r="H33" i="8"/>
  <c r="H32" i="8"/>
  <c r="H31" i="8"/>
  <c r="H30" i="8"/>
  <c r="H29" i="8"/>
  <c r="H28" i="8"/>
  <c r="H27" i="8"/>
  <c r="H26" i="8"/>
  <c r="H25" i="8"/>
  <c r="H24" i="8"/>
  <c r="H23" i="8"/>
  <c r="H22" i="8"/>
  <c r="H20" i="8"/>
  <c r="H19" i="8"/>
  <c r="H18" i="8"/>
  <c r="H17" i="8"/>
  <c r="H16" i="8"/>
  <c r="H15" i="8"/>
  <c r="H14" i="8"/>
  <c r="H13" i="8"/>
  <c r="H12" i="8"/>
  <c r="H11" i="8"/>
  <c r="G21" i="7"/>
  <c r="F21" i="7"/>
  <c r="D21" i="7"/>
  <c r="C21" i="7"/>
  <c r="B21" i="7"/>
  <c r="A21" i="7"/>
  <c r="G20" i="7"/>
  <c r="F20" i="7"/>
  <c r="D20" i="7"/>
  <c r="C20" i="7"/>
  <c r="B20" i="7"/>
  <c r="A20" i="7"/>
  <c r="G19" i="7"/>
  <c r="F19" i="7"/>
  <c r="D19" i="7"/>
  <c r="C19" i="7"/>
  <c r="B19" i="7"/>
  <c r="A19" i="7"/>
  <c r="G18" i="7"/>
  <c r="F18" i="7"/>
  <c r="D18" i="7"/>
  <c r="C18" i="7"/>
  <c r="B18" i="7"/>
  <c r="A18" i="7"/>
  <c r="G17" i="7"/>
  <c r="F17" i="7"/>
  <c r="D17" i="7"/>
  <c r="C17" i="7"/>
  <c r="B17" i="7"/>
  <c r="A17" i="7"/>
  <c r="F18" i="6"/>
  <c r="E18" i="6"/>
  <c r="E19" i="6" s="1"/>
  <c r="E22" i="6" s="1"/>
  <c r="F22" i="6" s="1"/>
  <c r="D14" i="6"/>
  <c r="C14" i="6"/>
  <c r="D13" i="6"/>
  <c r="C13" i="6"/>
  <c r="D12" i="6"/>
  <c r="D15" i="6" s="1"/>
  <c r="C10" i="6"/>
  <c r="H12" i="3"/>
  <c r="G12" i="3"/>
  <c r="C15" i="6" l="1"/>
  <c r="H17" i="7"/>
  <c r="I17" i="7" s="1"/>
  <c r="H18" i="7"/>
  <c r="I18" i="7" s="1"/>
  <c r="H19" i="7"/>
  <c r="I19" i="7" s="1"/>
  <c r="H20" i="7"/>
  <c r="I20" i="7" s="1"/>
  <c r="H21" i="7"/>
  <c r="I21" i="7" s="1"/>
  <c r="H97" i="8"/>
  <c r="H143" i="8"/>
  <c r="H85" i="8"/>
  <c r="H140" i="8"/>
  <c r="E20" i="6"/>
</calcChain>
</file>

<file path=xl/metadata.xml><?xml version="1.0" encoding="utf-8"?>
<metadata xmlns="http://schemas.openxmlformats.org/spreadsheetml/2006/main">
  <metadataTypes count="1">
    <metadataType name="XLRICHVALUE" minSupportedVersion="120000" copy="1" pasteAll="1" pasteValues="1" merge="1" splitFirst="1" rowColShift="1" clearFormats="1" clearComments="1" assign="1" coerce="1"/>
  </metadataTypes>
  <futureMetadata name="XLRICHVALUE" count="2">
    <bk>
      <extLst>
        <ext xmlns:xlrd="http://schemas.microsoft.com/office/spreadsheetml/2017/richdata" uri="{3e2802c4-a4d2-4d8b-9148-e3be6c30e623}">
          <xlrd:rvb i="0"/>
        </ext>
      </extLst>
    </bk>
    <bk>
      <extLst>
        <ext xmlns:xlrd="http://schemas.microsoft.com/office/spreadsheetml/2017/richdata" uri="{3e2802c4-a4d2-4d8b-9148-e3be6c30e623}">
          <xlrd:rvb i="1"/>
        </ext>
      </extLst>
    </bk>
  </futureMetadata>
  <valueMetadata count="2">
    <bk>
      <rc t="1" v="0"/>
    </bk>
    <bk>
      <rc t="1" v="1"/>
    </bk>
  </valueMetadata>
</metadata>
</file>

<file path=xl/sharedStrings.xml><?xml version="1.0" encoding="utf-8"?>
<sst xmlns="http://schemas.openxmlformats.org/spreadsheetml/2006/main" count="928" uniqueCount="569">
  <si>
    <t>Preamble to the price schedules</t>
  </si>
  <si>
    <t>The scope of work includes the execution of pending designs, supplies, installations and testing and commissioning of the Nanyuki Isiolo and Nanyuki Rumuruti transmission line. The scope of work also includes pending designs, supplies, installations, testings and commissioning of the Nanyuki, Isiolo and Rumuruti substation protection systems associated with  the Nanyuki Isiolo and Nanyuki Rumuruti transmission lines. It is therefore the contractors responsibility to review these price schedules, the project store material  and the status of the partially constructed line and substations to ascertain and bid sufficienty for the design, supply, installation, testing and commissioning required for the completion of the project. Any designs, supplies, installations, testing and commissioning required for the complete functionality of the Nanyuki Isiolo and Nanyuki Rumuruti Transmisssion line will be deemed to be included in the price schedules and the contract sum</t>
  </si>
  <si>
    <t>Schedule No. 1: Plant and Mandatory Spare Parts Supplied from Abroad</t>
  </si>
  <si>
    <t>Schedule No. 1.0: COMPLETION OF 132 kV ISIOLO-NANYUKI Transmission Line</t>
  </si>
  <si>
    <t>ITEM NO</t>
  </si>
  <si>
    <t>DESCRIPTION</t>
  </si>
  <si>
    <t>CODE COUNTRY OF ORIGIN</t>
  </si>
  <si>
    <t>UNIT</t>
  </si>
  <si>
    <t>QTY</t>
  </si>
  <si>
    <r>
      <t>Unit Price</t>
    </r>
    <r>
      <rPr>
        <b/>
        <vertAlign val="superscript"/>
        <sz val="9"/>
        <rFont val="Times New Roman"/>
        <family val="1"/>
      </rPr>
      <t xml:space="preserve">2
 </t>
    </r>
    <r>
      <rPr>
        <b/>
        <sz val="9"/>
        <rFont val="Times New Roman"/>
        <family val="1"/>
      </rPr>
      <t>(USD)</t>
    </r>
  </si>
  <si>
    <r>
      <t>Total Price</t>
    </r>
    <r>
      <rPr>
        <b/>
        <vertAlign val="superscript"/>
        <sz val="10"/>
        <rFont val="Times New Roman"/>
        <family val="1"/>
      </rPr>
      <t xml:space="preserve">2 </t>
    </r>
    <r>
      <rPr>
        <b/>
        <sz val="10"/>
        <rFont val="Times New Roman"/>
        <family val="1"/>
      </rPr>
      <t>(USD)</t>
    </r>
  </si>
  <si>
    <t xml:space="preserve">
(2)</t>
  </si>
  <si>
    <t>CIP  Project Site
(3)</t>
  </si>
  <si>
    <t xml:space="preserve">
(1) x (3)</t>
  </si>
  <si>
    <t>SELF-SUPPORTING STEEL TOWERS, COMPLETE WITH ALL PLATES, SAFETY DEVICES, FITTINGS, BOLTS, NUTS, ACCESSORIES AND EXTENSIONS</t>
  </si>
  <si>
    <t>Type S Suspension Tower</t>
  </si>
  <si>
    <t>1.1.1</t>
  </si>
  <si>
    <t>Type S tower, basic</t>
  </si>
  <si>
    <t>per tower</t>
  </si>
  <si>
    <t>1.1.3</t>
  </si>
  <si>
    <t>Type S tower, 0m body extension</t>
  </si>
  <si>
    <t>1.1.4</t>
  </si>
  <si>
    <t>Type S tower basic -3m (complete tower)</t>
  </si>
  <si>
    <t>1.1.5</t>
  </si>
  <si>
    <t xml:space="preserve"> 3m Body extension</t>
  </si>
  <si>
    <t>1.1.6</t>
  </si>
  <si>
    <t xml:space="preserve"> 6m Body extension</t>
  </si>
  <si>
    <t>1.1.7</t>
  </si>
  <si>
    <t>Type S tower , 9m Body extension</t>
  </si>
  <si>
    <t>1.1.8</t>
  </si>
  <si>
    <t>Type S tower , 1m Leg extension</t>
  </si>
  <si>
    <t>per leg</t>
  </si>
  <si>
    <t>1.1.9</t>
  </si>
  <si>
    <t>Type S tower , 2m Leg extension</t>
  </si>
  <si>
    <t>1.1.10</t>
  </si>
  <si>
    <t>Type S tower , 3m Leg extension</t>
  </si>
  <si>
    <t>Type S tower , 4m Leg extension</t>
  </si>
  <si>
    <t>1.1.11</t>
  </si>
  <si>
    <t>Type S tower, stubs</t>
  </si>
  <si>
    <t>1,2</t>
  </si>
  <si>
    <t>Type L Tension Tower</t>
  </si>
  <si>
    <t>1.2.1</t>
  </si>
  <si>
    <t>Type L tower, basic</t>
  </si>
  <si>
    <t>1.2.2</t>
  </si>
  <si>
    <t>Type L tower, 0m Body extension</t>
  </si>
  <si>
    <t>1.2.3</t>
  </si>
  <si>
    <t>Type L tower basic -3m (complete tower)</t>
  </si>
  <si>
    <t>1.2.4</t>
  </si>
  <si>
    <t>Type L tower , 3m Body extension</t>
  </si>
  <si>
    <t>1.2.5</t>
  </si>
  <si>
    <t>Type L tower , 6m Body extension</t>
  </si>
  <si>
    <t>1.2.6</t>
  </si>
  <si>
    <t>Type L tower , 9m Body extension</t>
  </si>
  <si>
    <t>1.2.7</t>
  </si>
  <si>
    <t>Type L tower , 1m Leg extension</t>
  </si>
  <si>
    <t>1.2.8</t>
  </si>
  <si>
    <t>Type L tower , 2m Leg extension</t>
  </si>
  <si>
    <t>1.2.9</t>
  </si>
  <si>
    <t>Type L tower , 3m Leg extension</t>
  </si>
  <si>
    <t>1.2.10</t>
  </si>
  <si>
    <t>Type L tower , 4m Leg extension</t>
  </si>
  <si>
    <t>1.2.11</t>
  </si>
  <si>
    <t>Type L tower , stubs</t>
  </si>
  <si>
    <t>1,3</t>
  </si>
  <si>
    <t>Type M Tension Tower</t>
  </si>
  <si>
    <t>1.3.1</t>
  </si>
  <si>
    <t>Type M tower, basic</t>
  </si>
  <si>
    <t>1.3.2</t>
  </si>
  <si>
    <t>Type M tower basic -3m (complete tower)</t>
  </si>
  <si>
    <t>1.3.3</t>
  </si>
  <si>
    <t>1.3.4</t>
  </si>
  <si>
    <t>Type M tower , 6m Body extension</t>
  </si>
  <si>
    <t>1.3.5</t>
  </si>
  <si>
    <t>Type M tower , 9m Body extension</t>
  </si>
  <si>
    <t>1.3.6</t>
  </si>
  <si>
    <t>Type M tower , 1m Leg extension</t>
  </si>
  <si>
    <t>1.3.7</t>
  </si>
  <si>
    <t>Type M tower , 2m Leg extension</t>
  </si>
  <si>
    <t>1.3.8</t>
  </si>
  <si>
    <t>Type M tower , 3m Leg extension</t>
  </si>
  <si>
    <t>1.3.9</t>
  </si>
  <si>
    <t>Type M tower , 4m Leg extension</t>
  </si>
  <si>
    <t>1.3.10</t>
  </si>
  <si>
    <t>Type M tower , stubs</t>
  </si>
  <si>
    <t>1,4</t>
  </si>
  <si>
    <t>Type H Tension Tower</t>
  </si>
  <si>
    <t>1.4.1</t>
  </si>
  <si>
    <t>Type H tower, basic</t>
  </si>
  <si>
    <t>1.4.2</t>
  </si>
  <si>
    <t>Type H tower basic -3m (complete tower)</t>
  </si>
  <si>
    <t>1.4.3</t>
  </si>
  <si>
    <t>3m Body extension</t>
  </si>
  <si>
    <t>1.4.4</t>
  </si>
  <si>
    <t>Type H tower , 6m Body extension</t>
  </si>
  <si>
    <t>1.4.5</t>
  </si>
  <si>
    <t>Type H tower , 9m Body extension</t>
  </si>
  <si>
    <t>1.4.6</t>
  </si>
  <si>
    <t>Type H tower , 1m Leg extension</t>
  </si>
  <si>
    <t>1.4.7</t>
  </si>
  <si>
    <t>Type H tower , 2m Leg extension</t>
  </si>
  <si>
    <t>1.4.8</t>
  </si>
  <si>
    <t>Type H tower , 3m Leg extension</t>
  </si>
  <si>
    <t>1.4.9</t>
  </si>
  <si>
    <t>Type H tower , 4m Leg extension</t>
  </si>
  <si>
    <t>1.4.10</t>
  </si>
  <si>
    <t>Type H tower, stubs</t>
  </si>
  <si>
    <t>1,5</t>
  </si>
  <si>
    <t>Type HT Tension Tower</t>
  </si>
  <si>
    <t>1.5.1</t>
  </si>
  <si>
    <t>Type HT tower, basic</t>
  </si>
  <si>
    <t>1.5.2</t>
  </si>
  <si>
    <t>Type HT tower basic -3m (complete tower)</t>
  </si>
  <si>
    <t>1.5.3</t>
  </si>
  <si>
    <t>1.5.4</t>
  </si>
  <si>
    <t>Type HT tower , 6m Body extension</t>
  </si>
  <si>
    <t>1.5.5</t>
  </si>
  <si>
    <t>Type HT tower , 9m Body extension</t>
  </si>
  <si>
    <t>1.5.6</t>
  </si>
  <si>
    <t>Type HT tower , 1m Leg extension</t>
  </si>
  <si>
    <t>1.5.7</t>
  </si>
  <si>
    <t>Type HT tower , 2m Leg extension</t>
  </si>
  <si>
    <t>1.5.8</t>
  </si>
  <si>
    <t>Type HT tower , 3m Leg extension</t>
  </si>
  <si>
    <t>1.5.9</t>
  </si>
  <si>
    <t>Type HT tower , 4m Leg extension</t>
  </si>
  <si>
    <t>1.5.10</t>
  </si>
  <si>
    <t>Type HT tower , stubs</t>
  </si>
  <si>
    <t>pr tower</t>
  </si>
  <si>
    <t>1,6</t>
  </si>
  <si>
    <t>Type Ttrm Tension Tower</t>
  </si>
  <si>
    <t>1.6.1</t>
  </si>
  <si>
    <t>Type Ttrm tower, basic</t>
  </si>
  <si>
    <t>1.6.2</t>
  </si>
  <si>
    <t>Type Ttrm tower basic -3m (complete tower)</t>
  </si>
  <si>
    <t>1.6.3</t>
  </si>
  <si>
    <t>Type Ttrm tower , 3m Body extension</t>
  </si>
  <si>
    <t>1.6.4</t>
  </si>
  <si>
    <t>Type Ttrm tower , 6m Body extension</t>
  </si>
  <si>
    <t>1.6.5</t>
  </si>
  <si>
    <t>Type Ttrm tower , 9m Body extension</t>
  </si>
  <si>
    <t>1.6.6</t>
  </si>
  <si>
    <t>Type Ttrm tower , 1m Leg extension</t>
  </si>
  <si>
    <t>1.6.7</t>
  </si>
  <si>
    <t>Type Ttrm tower , 2m Leg extension</t>
  </si>
  <si>
    <t>1.6.8</t>
  </si>
  <si>
    <t>Type Ttrm tower , 3m Leg extension</t>
  </si>
  <si>
    <t>1.6.9</t>
  </si>
  <si>
    <t>Type Ttrm tower , 4m Leg extension</t>
  </si>
  <si>
    <t>1.6.10</t>
  </si>
  <si>
    <t>Type Ttrm tower, stubs</t>
  </si>
  <si>
    <t xml:space="preserve">Extra tower Bolts,nuts,washers,complete with pack, antitheft and all fully galvanized ,each type </t>
  </si>
  <si>
    <t>kg</t>
  </si>
  <si>
    <t>Sub-Total, Tower Supply (items 1.1 - 1.6)</t>
  </si>
  <si>
    <t>NOTE: The prices above shall include 1 meter tower legs as necessary for approved connection to stubs. Additional individual leg extensions will be paid for at the steel weight unit prices stated. Anti-theft bolts shall be provided from ground level to 1m below the lowest cross arm.</t>
  </si>
  <si>
    <t>All tower groundings including, counterpoise, connection to towers including all clamps or other connections, corrosion protection &amp; Tower accessories</t>
  </si>
  <si>
    <t>2,1</t>
  </si>
  <si>
    <t>Basic grounding, consisting of three (3) ground rods 1m long and 5m counterpoise.</t>
  </si>
  <si>
    <t>2,2</t>
  </si>
  <si>
    <t>Special grounding, 20 m lengths of ground wire including connectors.</t>
  </si>
  <si>
    <t>2,3</t>
  </si>
  <si>
    <t>Complete set of tools for all connecting and jointing of earthing devices</t>
  </si>
  <si>
    <t>set</t>
  </si>
  <si>
    <t>2,4</t>
  </si>
  <si>
    <t>Tower Anticlimbing Barriers</t>
  </si>
  <si>
    <t>2,5</t>
  </si>
  <si>
    <t>Tower Aerial Number plates</t>
  </si>
  <si>
    <t>2,6</t>
  </si>
  <si>
    <t>Tower numbers and circuit identification signs</t>
  </si>
  <si>
    <t>2,7</t>
  </si>
  <si>
    <t>Farm Gates</t>
  </si>
  <si>
    <t>each</t>
  </si>
  <si>
    <t>Sub-Total, Earthing Materials &amp; Tower accessories (Item 2.1-2.7)</t>
  </si>
  <si>
    <t>CONDUCTORS, INCLUDING ALL JOINTS, JUMPER LOOPS, SPACERS, SPACERS, SPACER DAMPERS AND VIBRATION DAMPERS AS REQUIRED</t>
  </si>
  <si>
    <t>3,1</t>
  </si>
  <si>
    <t xml:space="preserve">Conductors,  3 x ACSR "Lynx" </t>
  </si>
  <si>
    <t>km</t>
  </si>
  <si>
    <t>Note: Addition for jumpers, sags, splicing etc. to be included in the price per km line length.</t>
  </si>
  <si>
    <t>-</t>
  </si>
  <si>
    <t>3,2</t>
  </si>
  <si>
    <t>Earthwires, 1 x OPGW</t>
  </si>
  <si>
    <t>Sub-Total, Conductors &amp; Earthwires (Item 3.1 - 3.3)</t>
  </si>
  <si>
    <t>COMPOSITE INSULATOR SETS AND EARTH CONDUCTOR ATTACHMENTS, COMPLETE WITH ALL FITTINGS BETWEEN TOWER AND CONDUCTORS</t>
  </si>
  <si>
    <t>132 kV insulator string assemblies, complete with all clamps, hardware, fittings etc. for single conductor type ACSR-Lynx</t>
  </si>
  <si>
    <t>4.1.1</t>
  </si>
  <si>
    <t>Single Suspension insulator strings</t>
  </si>
  <si>
    <t>4.1.2</t>
  </si>
  <si>
    <t>Double Suspension insulator strings (2 ins.)</t>
  </si>
  <si>
    <t>4.1.3</t>
  </si>
  <si>
    <t>Single tension insulator strings</t>
  </si>
  <si>
    <t>4.1.4</t>
  </si>
  <si>
    <t>Double tension insulator strings (2 ins.)</t>
  </si>
  <si>
    <t>4.1.5</t>
  </si>
  <si>
    <t>Single "jumper" insulator strings</t>
  </si>
  <si>
    <t>4,2</t>
  </si>
  <si>
    <t>Fittings for conductor type ACSR-Lynx</t>
  </si>
  <si>
    <t>4.2.1</t>
  </si>
  <si>
    <t>Tension joints</t>
  </si>
  <si>
    <t>4.2.2</t>
  </si>
  <si>
    <t>Repair sleeves</t>
  </si>
  <si>
    <t>4.2.3</t>
  </si>
  <si>
    <t>Vibration dampers (Stockbridge)</t>
  </si>
  <si>
    <t>Armor Rods</t>
  </si>
  <si>
    <t>4.2.4</t>
  </si>
  <si>
    <t>Counterweights for suspension strings</t>
  </si>
  <si>
    <t>a) 40 kg</t>
  </si>
  <si>
    <t>b) 80 kg</t>
  </si>
  <si>
    <t>4.2.5</t>
  </si>
  <si>
    <t>Other accessories</t>
  </si>
  <si>
    <t>lot</t>
  </si>
  <si>
    <t>4,3</t>
  </si>
  <si>
    <t>Fittings for Optical Ground Wire (OPGW)</t>
  </si>
  <si>
    <t>4.3.1</t>
  </si>
  <si>
    <t>4.3.2</t>
  </si>
  <si>
    <t>4.3.3</t>
  </si>
  <si>
    <t>Complete suspension assemblies, including armour rods, electrical connection to tower body</t>
  </si>
  <si>
    <t>4.3.4</t>
  </si>
  <si>
    <t>Complete tension assemblies (dead end) including electrical connection to tower body and downlead to splice boxes where required</t>
  </si>
  <si>
    <t>4.3.5</t>
  </si>
  <si>
    <t>other accessories</t>
  </si>
  <si>
    <t>4.3.6</t>
  </si>
  <si>
    <t>OPGW Joint Box</t>
  </si>
  <si>
    <t>4.3.7</t>
  </si>
  <si>
    <t>Aircraft Warning Markers</t>
  </si>
  <si>
    <t>4.3.8</t>
  </si>
  <si>
    <t>Obstruction Lights</t>
  </si>
  <si>
    <t>Sub-Total, Insulators and Fittings (Item 4.1 - 4.3)</t>
  </si>
  <si>
    <t>Sub- total for item 5.0 - Erection and O &amp; M tools</t>
  </si>
  <si>
    <t>ANY OTHER WORKS AND EQUIPMENT REQUIRED TO COMPLY WITH THE REQUIREMENTS OR SAFE OPERATION OF THE FACILITIES</t>
  </si>
  <si>
    <t>Optical regenerative repeater inclusive of solar cells and batteries as required (Supply only)</t>
  </si>
  <si>
    <t>ANY OTHER WORKS AND EQUIPMENT REQUIRED TO COMPLY WITH THE REQUIREMENTS OR SAFE OPERATION OF THE FACILITIES.</t>
  </si>
  <si>
    <t>Extra Bolts (including Anti theft Bolts) complete with pack and plain washers fully galvanised</t>
  </si>
  <si>
    <t>Kg</t>
  </si>
  <si>
    <t>Sub- total for item 6.0 - Any other Works and Equipment required</t>
  </si>
  <si>
    <t>Sub Total Schedule No. 1.0: (to Grand Summary Schedule)</t>
  </si>
  <si>
    <t>Name of Bidder</t>
  </si>
  <si>
    <t>Signature of Bidder</t>
  </si>
  <si>
    <t>Price Schedules</t>
  </si>
  <si>
    <t>Schedule No. 2:  Plant and Mandatory Spare Parts Supplied from Within the Employer’s Country</t>
  </si>
  <si>
    <t>Schedule No. 2.0: COMPLETION OF 132 kV ISIOLO-NANYUKI Transmission Line</t>
  </si>
  <si>
    <t>NOTE:Bidders are free to quote the prices in this Schedule for any of the items of Schedule No. 1 that Bidders propose to supply from Kenya and  no items should be double priced</t>
  </si>
  <si>
    <t>COUNTRY OF ORIGIN</t>
  </si>
  <si>
    <t>Qty.</t>
  </si>
  <si>
    <r>
      <t>EXW Unit Price</t>
    </r>
    <r>
      <rPr>
        <b/>
        <vertAlign val="superscript"/>
        <sz val="10"/>
        <rFont val="Arial"/>
        <family val="2"/>
      </rPr>
      <t>1</t>
    </r>
  </si>
  <si>
    <r>
      <t>EXW Total Price</t>
    </r>
    <r>
      <rPr>
        <b/>
        <vertAlign val="superscript"/>
        <sz val="10"/>
        <rFont val="Arial"/>
        <family val="2"/>
      </rPr>
      <t>1</t>
    </r>
  </si>
  <si>
    <t>(1)</t>
  </si>
  <si>
    <t>(2)</t>
  </si>
  <si>
    <t>(1) x (2)</t>
  </si>
  <si>
    <t>Total Schedule 2 - Carried to Schedule No. 5 Grand Summary</t>
  </si>
  <si>
    <t>Price Schedule</t>
  </si>
  <si>
    <t xml:space="preserve">Schedule No. 3:  Design Services </t>
  </si>
  <si>
    <t>Schedule No. 3.0: COMPLETION OF 132 kV ISIOLO-NANYUKI Transmission Line</t>
  </si>
  <si>
    <t>Item</t>
  </si>
  <si>
    <t>Description</t>
  </si>
  <si>
    <t xml:space="preserve">All Units Lump Sum (LS) </t>
  </si>
  <si>
    <r>
      <t xml:space="preserve">Qty.
</t>
    </r>
    <r>
      <rPr>
        <b/>
        <i/>
        <sz val="10"/>
        <rFont val="Times New Roman"/>
        <family val="1"/>
      </rPr>
      <t>(1)</t>
    </r>
  </si>
  <si>
    <r>
      <t xml:space="preserve">Unit Price </t>
    </r>
    <r>
      <rPr>
        <b/>
        <vertAlign val="superscript"/>
        <sz val="10"/>
        <rFont val="Times New Roman"/>
        <family val="1"/>
      </rPr>
      <t>(1)</t>
    </r>
  </si>
  <si>
    <r>
      <t xml:space="preserve">Total Price </t>
    </r>
    <r>
      <rPr>
        <b/>
        <vertAlign val="superscript"/>
        <sz val="10"/>
        <rFont val="Times New Roman"/>
        <family val="1"/>
      </rPr>
      <t>(1)</t>
    </r>
  </si>
  <si>
    <r>
      <t>Local Currency Portion</t>
    </r>
    <r>
      <rPr>
        <b/>
        <i/>
        <sz val="10"/>
        <rFont val="Times New Roman"/>
        <family val="1"/>
      </rPr>
      <t xml:space="preserve">
(2)</t>
    </r>
  </si>
  <si>
    <r>
      <t xml:space="preserve">Foreign Currency Portion
</t>
    </r>
    <r>
      <rPr>
        <b/>
        <i/>
        <sz val="10"/>
        <rFont val="Times New Roman"/>
        <family val="1"/>
      </rPr>
      <t>(optional)
(3)</t>
    </r>
  </si>
  <si>
    <r>
      <t>Local Currency Portion</t>
    </r>
    <r>
      <rPr>
        <b/>
        <i/>
        <sz val="10"/>
        <rFont val="Times New Roman"/>
        <family val="1"/>
      </rPr>
      <t xml:space="preserve">
(1) x (2)</t>
    </r>
  </si>
  <si>
    <r>
      <t xml:space="preserve">Foreign Currency Portion
 (Optional)  
</t>
    </r>
    <r>
      <rPr>
        <b/>
        <i/>
        <sz val="10"/>
        <rFont val="Times New Roman"/>
        <family val="1"/>
      </rPr>
      <t>(1) x (3)</t>
    </r>
  </si>
  <si>
    <t>DESIGN SERVICES</t>
  </si>
  <si>
    <t>3.4</t>
  </si>
  <si>
    <t xml:space="preserve">Review and complete pending/outstanding transmission line designs </t>
  </si>
  <si>
    <t>LS</t>
  </si>
  <si>
    <t xml:space="preserve">SUB-TOTAL FOR ITEM 3.1 DESIGN SERVICES - 132kV TRANSMISSION LINES COMPLETE  </t>
  </si>
  <si>
    <t>TOTAL (to Schedule No. 5. Grand Summary)</t>
  </si>
  <si>
    <t xml:space="preserve">             Name of Bidder :</t>
  </si>
  <si>
    <t>Signature of Bidder _______________________________</t>
  </si>
  <si>
    <r>
      <rPr>
        <i/>
        <vertAlign val="superscript"/>
        <sz val="12"/>
        <rFont val="Arial"/>
        <family val="2"/>
      </rPr>
      <t>1</t>
    </r>
    <r>
      <rPr>
        <i/>
        <sz val="10"/>
        <rFont val="Arial"/>
        <family val="2"/>
      </rPr>
      <t>Specify currency in accordance with specifications in Did Data Sheet under ITB 15.1 .</t>
    </r>
  </si>
  <si>
    <t>Schedule No. 4 : Installation and Other Services</t>
  </si>
  <si>
    <t>Schedule No. 4.0: COMPLETION OF 132 kV ISIOLO-NANYUKI Transmission Line</t>
  </si>
  <si>
    <t>Unit</t>
  </si>
  <si>
    <r>
      <t xml:space="preserve">Unit Price </t>
    </r>
    <r>
      <rPr>
        <b/>
        <vertAlign val="superscript"/>
        <sz val="11"/>
        <rFont val="Times New Roman"/>
        <family val="1"/>
      </rPr>
      <t>1</t>
    </r>
  </si>
  <si>
    <r>
      <t xml:space="preserve">Total Price </t>
    </r>
    <r>
      <rPr>
        <b/>
        <vertAlign val="superscript"/>
        <sz val="11"/>
        <rFont val="Times New Roman"/>
        <family val="1"/>
      </rPr>
      <t>1</t>
    </r>
  </si>
  <si>
    <r>
      <t>Foreign Currency Portion (USD)</t>
    </r>
    <r>
      <rPr>
        <b/>
        <i/>
        <sz val="11"/>
        <rFont val="Times New Roman"/>
        <family val="1"/>
      </rPr>
      <t xml:space="preserve">
(2)</t>
    </r>
  </si>
  <si>
    <r>
      <t>Local Currency Portion (KSh)</t>
    </r>
    <r>
      <rPr>
        <b/>
        <i/>
        <sz val="11"/>
        <rFont val="Times New Roman"/>
        <family val="1"/>
      </rPr>
      <t xml:space="preserve">
(3)</t>
    </r>
  </si>
  <si>
    <r>
      <t xml:space="preserve">Foreign Currency Portion (USD)  
</t>
    </r>
    <r>
      <rPr>
        <b/>
        <i/>
        <sz val="11"/>
        <rFont val="Times New Roman"/>
        <family val="1"/>
      </rPr>
      <t>(1) x (2)</t>
    </r>
  </si>
  <si>
    <r>
      <t>Local Currency Portion</t>
    </r>
    <r>
      <rPr>
        <i/>
        <sz val="11"/>
        <rFont val="Times New Roman"/>
        <family val="1"/>
      </rPr>
      <t xml:space="preserve">
 (KSh)
(1) x (3)</t>
    </r>
  </si>
  <si>
    <t>SURVEY WORKS &amp; SOIL INVESTIGATION</t>
  </si>
  <si>
    <t>Complete any pending or new profile survey and setting out of the transmision line route including preparation of profiles and drawings, peegging of tower positions, preparation of diagonal profiles and probe testing at each tower.</t>
  </si>
  <si>
    <t>Lot</t>
  </si>
  <si>
    <t>Sub-soil investigations at support locations by means of in-situ penetrometer, vane test or bearing test to determine class of foundation to be installed</t>
  </si>
  <si>
    <t>Sub-total, Design and Survey, item 1.1 - 1.2.5</t>
  </si>
  <si>
    <t>BUSH CLEARING AND ACCESS ROADS</t>
  </si>
  <si>
    <t>Complete clearing of trees, bush and anthills as per Specification, along the transmission line route</t>
  </si>
  <si>
    <t>route km</t>
  </si>
  <si>
    <t>Establishment of required vehicle access track and maintenance road along the cleared line route</t>
  </si>
  <si>
    <t>Installation of Farm Gates</t>
  </si>
  <si>
    <t>No.</t>
  </si>
  <si>
    <t>Sub-total, Bush Clearing and Access Road, item 2.1 - 2.3</t>
  </si>
  <si>
    <t>FOUNDATION WORKS</t>
  </si>
  <si>
    <t>Complete foundation (including stub, cleats and setting) Including installation of basic tower earthing</t>
  </si>
  <si>
    <t>Complete foundation Works for Type S towers</t>
  </si>
  <si>
    <t>3.1.1</t>
  </si>
  <si>
    <t>Concrete pad and chimney for soil class C1</t>
  </si>
  <si>
    <t>3.1.2</t>
  </si>
  <si>
    <t>Concrete pad and chimney for soil class C2</t>
  </si>
  <si>
    <t>3.1.3</t>
  </si>
  <si>
    <t>Concrete pad and chimney for soil class C3</t>
  </si>
  <si>
    <t>3.1.4</t>
  </si>
  <si>
    <t>Concrete pad and chimney for soil class C4</t>
  </si>
  <si>
    <t>3.1.5</t>
  </si>
  <si>
    <t>Concrete pad and chimney for soil class C4W</t>
  </si>
  <si>
    <t>3.1.6</t>
  </si>
  <si>
    <t>Concrete pad and chimney for soil class C5</t>
  </si>
  <si>
    <t>3.1.7</t>
  </si>
  <si>
    <t>Concrete pad and chimney for soil class C5W</t>
  </si>
  <si>
    <t>3.1.8</t>
  </si>
  <si>
    <t>Special pilling, raft, enlarged concrete pad and chimney, C6</t>
  </si>
  <si>
    <t>Complete foundation works for type L towers</t>
  </si>
  <si>
    <t>3.2.1</t>
  </si>
  <si>
    <t>3.2.2</t>
  </si>
  <si>
    <t>3.2.3</t>
  </si>
  <si>
    <t>3.2.4</t>
  </si>
  <si>
    <t>3.2.5</t>
  </si>
  <si>
    <t>3.2.6</t>
  </si>
  <si>
    <t>3.2.7</t>
  </si>
  <si>
    <t>3.2.8</t>
  </si>
  <si>
    <t>3,3</t>
  </si>
  <si>
    <t>Complete foundation works for Type M towers</t>
  </si>
  <si>
    <t>3.3.1</t>
  </si>
  <si>
    <t>3.3.2</t>
  </si>
  <si>
    <t>3.3.3</t>
  </si>
  <si>
    <t>3.3.4</t>
  </si>
  <si>
    <t>3.3.5</t>
  </si>
  <si>
    <t>3.3.6</t>
  </si>
  <si>
    <t>3.3.7</t>
  </si>
  <si>
    <t>3,4</t>
  </si>
  <si>
    <t>Complete foundation works for Type H towers</t>
  </si>
  <si>
    <t>3.4.1</t>
  </si>
  <si>
    <t>3.4.2</t>
  </si>
  <si>
    <t>3.4.3</t>
  </si>
  <si>
    <t>3.4.4</t>
  </si>
  <si>
    <t>3.4.5</t>
  </si>
  <si>
    <t>3.4.6</t>
  </si>
  <si>
    <t>3.4.7</t>
  </si>
  <si>
    <t>3,5</t>
  </si>
  <si>
    <t>Complete foundation works for Type HT towers</t>
  </si>
  <si>
    <t>3.5.1</t>
  </si>
  <si>
    <t>3.5.2</t>
  </si>
  <si>
    <t>3.5.3</t>
  </si>
  <si>
    <t>3.5.4</t>
  </si>
  <si>
    <t>3.5.5</t>
  </si>
  <si>
    <t>3.5.6</t>
  </si>
  <si>
    <t>3.5.7</t>
  </si>
  <si>
    <t>3,6</t>
  </si>
  <si>
    <t>Complete foundation works for Type Ttrm towers</t>
  </si>
  <si>
    <t>3.6.1</t>
  </si>
  <si>
    <t>3.6.2</t>
  </si>
  <si>
    <t>3.6.3</t>
  </si>
  <si>
    <t>3.6.4</t>
  </si>
  <si>
    <t>3.6.5</t>
  </si>
  <si>
    <t>3.6.6</t>
  </si>
  <si>
    <t>3.6.7</t>
  </si>
  <si>
    <t>3,7</t>
  </si>
  <si>
    <t>MISCELLANEOUS PRICES FOR FOUNDATION WORK: Special foundation works including pile caps, beams and modification to normal foundation to adapt specified foundation classes to cater for particular soil conditions</t>
  </si>
  <si>
    <t>3.7.1</t>
  </si>
  <si>
    <t>Additional concrete including cost of formwork</t>
  </si>
  <si>
    <t>cubic meter</t>
  </si>
  <si>
    <t>3.7.2</t>
  </si>
  <si>
    <t>Additional excavation including reinstatement</t>
  </si>
  <si>
    <t>3.7.3</t>
  </si>
  <si>
    <t>Additional steel reinfocing bars including supply, bending and placing</t>
  </si>
  <si>
    <t>tonne</t>
  </si>
  <si>
    <t>3.7.4</t>
  </si>
  <si>
    <t>Solid rock excavation excluding Class 1 foundations (including reinstatement)</t>
  </si>
  <si>
    <t>3.7.5</t>
  </si>
  <si>
    <t>Imported backfill</t>
  </si>
  <si>
    <t>3.7.6</t>
  </si>
  <si>
    <t>Rip-rap stone work, 0.5m deep over tower base to protect against erosion</t>
  </si>
  <si>
    <t>square meter</t>
  </si>
  <si>
    <t>3.7.7</t>
  </si>
  <si>
    <t>1m x 1m x 1m rock filled gabion installed to protect foundations against erosion</t>
  </si>
  <si>
    <t>linear m</t>
  </si>
  <si>
    <t>3,8</t>
  </si>
  <si>
    <t>Foundation type tests to ultimate or destruction for S type tower, including mobilisation and erection of all test equipment and installation of the standard footing</t>
  </si>
  <si>
    <t>3.8.1</t>
  </si>
  <si>
    <t>Individual rock anchor</t>
  </si>
  <si>
    <t>per anchor</t>
  </si>
  <si>
    <t>3.8.2</t>
  </si>
  <si>
    <t>Class 2 type foundation</t>
  </si>
  <si>
    <t>per footing</t>
  </si>
  <si>
    <t>3.8.3</t>
  </si>
  <si>
    <t>Class 3 type foundation</t>
  </si>
  <si>
    <t>Sub-total, Foundation Works, item 3.1 - 3.8</t>
  </si>
  <si>
    <t>TOWER ERECTION</t>
  </si>
  <si>
    <t>Complete erection works in accordance with Specifications, handling, storage at site and distribution to individual tower sites</t>
  </si>
  <si>
    <t>4,1</t>
  </si>
  <si>
    <t>Complete erection works for suspension towers</t>
  </si>
  <si>
    <t>Type S tower + 3m Body extension</t>
  </si>
  <si>
    <t>Type S tower + 6m Body extension</t>
  </si>
  <si>
    <t>Type S tower + 9m Body extension</t>
  </si>
  <si>
    <t>Complete erection works for tension towers</t>
  </si>
  <si>
    <t>Type L tower + 3m Body extension</t>
  </si>
  <si>
    <t>Type L tower + 6m Body extension</t>
  </si>
  <si>
    <t>Type L tower + 9m Body extension</t>
  </si>
  <si>
    <t>4.2.6</t>
  </si>
  <si>
    <t>4.2.7</t>
  </si>
  <si>
    <t>4.2.8</t>
  </si>
  <si>
    <t>Type M tower + 3m Body extension</t>
  </si>
  <si>
    <t>4.2.9</t>
  </si>
  <si>
    <t>Type M tower + 6m Body extension</t>
  </si>
  <si>
    <t>4.2.10</t>
  </si>
  <si>
    <t>Type M tower + 9m Body extension</t>
  </si>
  <si>
    <t>4.2.11</t>
  </si>
  <si>
    <t>4.2.12</t>
  </si>
  <si>
    <t>4.2.13</t>
  </si>
  <si>
    <t>Type H tower + 3m Body extension</t>
  </si>
  <si>
    <t>4.2.14</t>
  </si>
  <si>
    <t>Type H tower + 6m Body extension</t>
  </si>
  <si>
    <t>4.2.15</t>
  </si>
  <si>
    <t>Type H tower + 9m Body extension</t>
  </si>
  <si>
    <t>4.2.16</t>
  </si>
  <si>
    <t>4.2.17</t>
  </si>
  <si>
    <t>4.2.18</t>
  </si>
  <si>
    <t>Type HT tower + 3m Body extension</t>
  </si>
  <si>
    <t>4.2.19</t>
  </si>
  <si>
    <t>Type HT tower + 6m Body extension</t>
  </si>
  <si>
    <t>4.2.20</t>
  </si>
  <si>
    <t>Type HT tower + 9m Body extension</t>
  </si>
  <si>
    <t>4.2.21</t>
  </si>
  <si>
    <t>4.2.22</t>
  </si>
  <si>
    <t>4.2.23</t>
  </si>
  <si>
    <t>Type Ttrm tower + 3m Body extension</t>
  </si>
  <si>
    <t>4.2.24</t>
  </si>
  <si>
    <t>Type Ttrm tower + 6m Body extension</t>
  </si>
  <si>
    <t>4.2.25</t>
  </si>
  <si>
    <t>Type Ttrm tower + 9m Body extension</t>
  </si>
  <si>
    <t>Installation works for Leg Extensions</t>
  </si>
  <si>
    <t>4.3.9</t>
  </si>
  <si>
    <t>4.3.10</t>
  </si>
  <si>
    <t>4.3.11</t>
  </si>
  <si>
    <t>4.3.12</t>
  </si>
  <si>
    <t>4.3.13</t>
  </si>
  <si>
    <t>4.3.14</t>
  </si>
  <si>
    <t>4.3.15</t>
  </si>
  <si>
    <t>4.3.16</t>
  </si>
  <si>
    <t>4.3.17</t>
  </si>
  <si>
    <t>4.3.18</t>
  </si>
  <si>
    <t>4.3.19</t>
  </si>
  <si>
    <t>4.3.20</t>
  </si>
  <si>
    <t>4.3.21</t>
  </si>
  <si>
    <t>4.3.22</t>
  </si>
  <si>
    <t>4.3.23</t>
  </si>
  <si>
    <t>4.3.24</t>
  </si>
  <si>
    <t>Sub-total, Tower Erection Works, item 4.1 - 4.3</t>
  </si>
  <si>
    <t>4,4</t>
  </si>
  <si>
    <t>TOWER TYPE TESTS: TO DESTRUCTION (TYPE 'S') &amp; ULTIMATE LOADING (L, M, H, HT &amp; Ttrm)</t>
  </si>
  <si>
    <t>4.4.1</t>
  </si>
  <si>
    <t>Type S with 6m body extension and 4x4m leg extension. Tower type test to ultimate loading including supply, erection, dismantling and allowance for reuse on contract together with provision for extra new bolts</t>
  </si>
  <si>
    <t>4.4.2</t>
  </si>
  <si>
    <t>Type L with 6m body extension and 4x 4m leg extension</t>
  </si>
  <si>
    <t>4.4.3</t>
  </si>
  <si>
    <t>Type M with 6m body extension and 4x 4m leg extension</t>
  </si>
  <si>
    <t>4.4.4</t>
  </si>
  <si>
    <t>Type H standard height tower</t>
  </si>
  <si>
    <t>4.4.5</t>
  </si>
  <si>
    <t>Type HT standard height tower</t>
  </si>
  <si>
    <t>4.4.6</t>
  </si>
  <si>
    <t>Type Ttrm standard height tower</t>
  </si>
  <si>
    <t>NOTE: Tower type test to destruction will not be required where proof exists that the towers have been type-tested and are already successfully in operation. Where a new tower design will be used, type-test costs will be paid for at the unit prices stated. The Costs in Item 4.4 will not be added to the Bid price (unless approved by Employer during negotiations) but  will be added to the Evaluated Price at Bid evaluation.</t>
  </si>
  <si>
    <t>4,5</t>
  </si>
  <si>
    <t>PRICES FOR MISCELLANEOUS STEEL WORK, PRICES FOR SPECIAL TOWERS, SPECIAL EXTENSIONS AND MODIFICATIONS</t>
  </si>
  <si>
    <t>4.5.1</t>
  </si>
  <si>
    <t>Structural Mild Steel</t>
  </si>
  <si>
    <t>4.5.2</t>
  </si>
  <si>
    <t>Structural High Tensile Steel</t>
  </si>
  <si>
    <t>NOTE: Where special Towers, Special extensions and modifications and any miscellaneous steel works have been approved by the Project Manager, they will be paid for at the steel unit prices stated. The steel price in Item 4.5 will not be added to the Contract price but will be added to the Evaluated Price only.</t>
  </si>
  <si>
    <t>INSTALLATION OF EARTHING</t>
  </si>
  <si>
    <t>The prices shall include distribution to individual sites, excavation, installation of rods, coils and counterpoise cable, all necessary connection, backfill and all other works necessary for installation as per specifications and approved drawings</t>
  </si>
  <si>
    <t>Measurement of electrical footing resistance to earth at each tower site, including recording in an approved manner</t>
  </si>
  <si>
    <t>Installation of additional tower earthing set based on counterpoise and rods</t>
  </si>
  <si>
    <t>Installation of additional tower earthing based on counterpoise coil</t>
  </si>
  <si>
    <t>Installation of complete tower earthing based on radial counterpoise</t>
  </si>
  <si>
    <t>5.4.1</t>
  </si>
  <si>
    <t>Laying at 500mm depth</t>
  </si>
  <si>
    <t>5.4.2</t>
  </si>
  <si>
    <t>Laying at 750mm depth</t>
  </si>
  <si>
    <t>Installation of continuous or extended counterpoise</t>
  </si>
  <si>
    <t>5.5.1</t>
  </si>
  <si>
    <t>m</t>
  </si>
  <si>
    <t>5.5.2</t>
  </si>
  <si>
    <t>Sub-total, Installation of Earthing, item 5.1 - 5.5</t>
  </si>
  <si>
    <t>INSTALLATION OF CONDUCTORS AND EARTHWIRES</t>
  </si>
  <si>
    <t>All costs for distribution from storage to individual tower sites and complete installation according to the Specifications and approved drawings and plans of insulator string assemblies and fittings, conductors and earthwires to correct sags, vibration dampers and transpositions as required and temporary guarding and scaffolding at crossings shall be included in the quoted prices.</t>
  </si>
  <si>
    <t>Conductors:</t>
  </si>
  <si>
    <t>3 single conductor, 2- phases, type ACSR-Lynx including ACS Earthwire</t>
  </si>
  <si>
    <t>OPGW Earthwire:</t>
  </si>
  <si>
    <t>1 overrunning optical ground wire (OPGW)</t>
  </si>
  <si>
    <t>Installation  of 600mm diameter warning spheres</t>
  </si>
  <si>
    <t>pcs</t>
  </si>
  <si>
    <t>Installation of obstruction lighting including solar panels and anciliaries in accordance with ICAO regulation</t>
  </si>
  <si>
    <t>Set of three downleads to substation gantry (including low duty insulator sets)</t>
  </si>
  <si>
    <t>per set</t>
  </si>
  <si>
    <t>Set of one single OPGW conductor to substation line gantry including all fittings</t>
  </si>
  <si>
    <t>Set of one single fiber optic cable from substation line gantry to control building  including all fittings</t>
  </si>
  <si>
    <t>Substation access road</t>
  </si>
  <si>
    <t>Jumpering from line gantry to line bay including all fittings</t>
  </si>
  <si>
    <t>Factory inspection and test witnessing of OPGW</t>
  </si>
  <si>
    <t>per inspection</t>
  </si>
  <si>
    <t>Factory inspection and test witnessing of Phase conductors</t>
  </si>
  <si>
    <t>Sub-total, Installation of Conductors and Earthwires, item 6.1 - 6.8</t>
  </si>
  <si>
    <t>OPGW JOINT BOXES &amp; ELECTRICAL TESTS</t>
  </si>
  <si>
    <t>7,1</t>
  </si>
  <si>
    <t>Jointing box for OPGW/OPGW for use within transmission line including fixing, splicing &amp; down lead clamps</t>
  </si>
  <si>
    <t>7,2</t>
  </si>
  <si>
    <t>Electrical performance test witnessing of single and double suspension insulator string complete</t>
  </si>
  <si>
    <t>7,3</t>
  </si>
  <si>
    <t>Electrical performance test witnessing of single and double tension insulator string complete</t>
  </si>
  <si>
    <t>7,4</t>
  </si>
  <si>
    <t>Optical regenerative repeater inclusive of solar cells and batteries as required</t>
  </si>
  <si>
    <t>per lot</t>
  </si>
  <si>
    <t>Sub-total, OPGW Joint boxes &amp; Electrical Tests, item 7.1 - 7.4</t>
  </si>
  <si>
    <t>OTHER MISCELLANEOUS WORKS</t>
  </si>
  <si>
    <t>Cost of earthing metallic roofs of buildings</t>
  </si>
  <si>
    <t>per building</t>
  </si>
  <si>
    <t>Cost of earthing metallic fences</t>
  </si>
  <si>
    <t>per connection</t>
  </si>
  <si>
    <t>Painting of towers in red and white bands in accoradnce with IACO regulations</t>
  </si>
  <si>
    <t>Provision of temporary backstays to accommodate temporary termination of conductors on tension tower</t>
  </si>
  <si>
    <t>Transmission line inspection :  Conductor, OPGW,associated fittings</t>
  </si>
  <si>
    <t>Inspection of existing towers and foundations</t>
  </si>
  <si>
    <t>Inspection and Checks of available transmission line material and equipment</t>
  </si>
  <si>
    <t xml:space="preserve">lot </t>
  </si>
  <si>
    <t>Correction, repairs, tightening of existing towers</t>
  </si>
  <si>
    <t>Correction, repairs of existing foundations</t>
  </si>
  <si>
    <t>Sub-total, Installation of other miscellaneous works, item 8.1 - 8.4</t>
  </si>
  <si>
    <t>EMPLOYERS REPRESENTATIVE OFFICE, TRANSPORT AND TESTS</t>
  </si>
  <si>
    <t>9,1</t>
  </si>
  <si>
    <t xml:space="preserve">Provision of transport using Vehicle type 1 </t>
  </si>
  <si>
    <t>vehicle months</t>
  </si>
  <si>
    <t>9,2</t>
  </si>
  <si>
    <t>Factory Acceptance Tests (FAT) as per General Requirements, clause 15</t>
  </si>
  <si>
    <t>lumpsum</t>
  </si>
  <si>
    <t>9,3</t>
  </si>
  <si>
    <t>Provision of transport using office accomodation for employers representatives</t>
  </si>
  <si>
    <t>months</t>
  </si>
  <si>
    <t>Sub-total, Engineers Commmunication &amp; Tests, item 9.2 - 9.3</t>
  </si>
  <si>
    <t>TOTAL SCHEDULE NO. 4 Installation &amp; Other Services (carried to Schedule No. 5 Grand Summary)</t>
  </si>
  <si>
    <t>PRICE SCHEDULES</t>
  </si>
  <si>
    <t xml:space="preserve">SCHEDULE NO. 5 GRAND SUMMARY </t>
  </si>
  <si>
    <t>Schedule No. 5.0:Nanyuki-Rumuruti, Nanyuki-Isiolo Underground cable</t>
  </si>
  <si>
    <r>
      <t>Total Price</t>
    </r>
    <r>
      <rPr>
        <b/>
        <vertAlign val="superscript"/>
        <sz val="10"/>
        <rFont val="Times New Roman"/>
        <family val="1"/>
      </rPr>
      <t xml:space="preserve"> (1)</t>
    </r>
  </si>
  <si>
    <t xml:space="preserve">Schedule
</t>
  </si>
  <si>
    <t xml:space="preserve">Description
</t>
  </si>
  <si>
    <t xml:space="preserve">Foreign Currency                                                                                                                                                                                                                                                                                                Portion (USD)                                                                                                                                                                                                                                                                                                                                                                                         
                                                                                                                                                                                                                                                                                                                                          </t>
  </si>
  <si>
    <t xml:space="preserve">Local Currency                                                                                                                                                                                                                                                                                                Portion (KSh)                                                                                                                                                                                                                                                                                                                                                                                        
                                                                                                                                                                                                                                                                                                                                           </t>
  </si>
  <si>
    <t>Total Schedule No. 1: Lot 1 - Plant and Mandatory Spare Parts Supplied from Abroad</t>
  </si>
  <si>
    <t>Total Schedule No. 2.0:  Plant and Mandatory Spare Parts Supplied from Within the Employer's Country</t>
  </si>
  <si>
    <t>Total Schedule No. 3.0:    Design Services</t>
  </si>
  <si>
    <t>Total Schedule No. 4.0:   Installation and Other Services</t>
  </si>
  <si>
    <t>GRAND TOTAL (To Bid Form)</t>
  </si>
  <si>
    <t xml:space="preserve"> Name of Bidder : </t>
  </si>
  <si>
    <t>USD</t>
  </si>
  <si>
    <t>KES</t>
  </si>
  <si>
    <t>Signature of Bidder : _________________________________</t>
  </si>
  <si>
    <r>
      <rPr>
        <i/>
        <vertAlign val="superscript"/>
        <sz val="11"/>
        <rFont val="Arial"/>
        <family val="2"/>
      </rPr>
      <t>1</t>
    </r>
    <r>
      <rPr>
        <i/>
        <sz val="11"/>
        <rFont val="Arial"/>
        <family val="2"/>
      </rPr>
      <t>Specify currency in accordance with specifications in Bid Data Sheet under ITB 15.1.                                                                                                                                                                                                                                                                                                                                                                             Create and use as many columns for Foreign Curreny as there are foreign currencies</t>
    </r>
  </si>
  <si>
    <t>U/G OPGW and fittings</t>
  </si>
  <si>
    <t>Schedule No. 6:  RECOMMENDED SPARE PARTS</t>
  </si>
  <si>
    <t>Schedule No. 6.0: Nanyuki-Rumuruti, Nanyuki-Isiolo Transmission Line</t>
  </si>
  <si>
    <t>UNIT PRICE EX FACTORY OR FCA</t>
  </si>
  <si>
    <t>UNIT PRICE INCREASE DELIVERY 
DDU SITES</t>
  </si>
  <si>
    <t>TOTAL UNIT PRICES 
(SUM OF COLS. 6 AND 7)</t>
  </si>
  <si>
    <t>TOTAL ITEM PRICES 
(COL.5 x COL.8)</t>
  </si>
  <si>
    <t>CURRENCY</t>
  </si>
  <si>
    <t>SPARE MATERIALS</t>
  </si>
  <si>
    <t>RECOMMENDED SPARE PARTS TO BE FILLED BY THE BIDDER</t>
  </si>
  <si>
    <t>Sub-Total, Spares, (Item 10.1 - 10.11)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</si>
</sst>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 #,##0.00_-;_-* &quot;-&quot;??_-;_-@_-"/>
    <numFmt numFmtId="165" formatCode="0.0"/>
    <numFmt numFmtId="166" formatCode="0.00000000000%"/>
    <numFmt numFmtId="167" formatCode="0.000000%"/>
  </numFmts>
  <fonts count="59" x14ac:knownFonts="1">
    <font>
      <sz val="11"/>
      <color theme="1"/>
      <name val="Calibri"/>
      <family val="2"/>
      <scheme val="minor"/>
    </font>
    <font>
      <sz val="11"/>
      <color theme="1"/>
      <name val="Calibri"/>
      <family val="2"/>
      <scheme val="minor"/>
    </font>
    <font>
      <sz val="9"/>
      <name val="Times New Roman"/>
      <family val="1"/>
    </font>
    <font>
      <b/>
      <sz val="9"/>
      <name val="Times New Roman"/>
      <family val="1"/>
    </font>
    <font>
      <b/>
      <vertAlign val="superscript"/>
      <sz val="9"/>
      <name val="Times New Roman"/>
      <family val="1"/>
    </font>
    <font>
      <b/>
      <sz val="18"/>
      <name val="Arial"/>
      <family val="2"/>
    </font>
    <font>
      <b/>
      <sz val="14"/>
      <name val="Arial"/>
      <family val="2"/>
    </font>
    <font>
      <b/>
      <sz val="12"/>
      <name val="Times New Roman"/>
      <family val="1"/>
    </font>
    <font>
      <b/>
      <sz val="14"/>
      <color rgb="FFFF0000"/>
      <name val="Times New Roman"/>
      <family val="1"/>
    </font>
    <font>
      <b/>
      <sz val="10"/>
      <name val="Times New Roman"/>
      <family val="1"/>
    </font>
    <font>
      <b/>
      <sz val="10"/>
      <name val="Arial"/>
      <family val="2"/>
    </font>
    <font>
      <b/>
      <vertAlign val="superscript"/>
      <sz val="10"/>
      <name val="Arial"/>
      <family val="2"/>
    </font>
    <font>
      <sz val="10"/>
      <name val="Times New Roman"/>
      <family val="1"/>
    </font>
    <font>
      <b/>
      <i/>
      <sz val="10"/>
      <name val="Arial"/>
      <family val="2"/>
    </font>
    <font>
      <sz val="18"/>
      <name val="Times New Roman"/>
      <family val="1"/>
    </font>
    <font>
      <b/>
      <i/>
      <sz val="10"/>
      <name val="Times New Roman"/>
      <family val="1"/>
    </font>
    <font>
      <b/>
      <vertAlign val="superscript"/>
      <sz val="10"/>
      <name val="Times New Roman"/>
      <family val="1"/>
    </font>
    <font>
      <i/>
      <sz val="10"/>
      <name val="Arial"/>
      <family val="2"/>
    </font>
    <font>
      <i/>
      <vertAlign val="superscript"/>
      <sz val="12"/>
      <name val="Arial"/>
      <family val="2"/>
    </font>
    <font>
      <sz val="9"/>
      <name val="Arial"/>
      <family val="2"/>
    </font>
    <font>
      <b/>
      <sz val="11"/>
      <name val="Times New Roman"/>
      <family val="1"/>
    </font>
    <font>
      <sz val="11"/>
      <name val="Times New Roman"/>
      <family val="1"/>
    </font>
    <font>
      <b/>
      <i/>
      <sz val="11"/>
      <name val="Times New Roman"/>
      <family val="1"/>
    </font>
    <font>
      <b/>
      <vertAlign val="superscript"/>
      <sz val="11"/>
      <name val="Times New Roman"/>
      <family val="1"/>
    </font>
    <font>
      <sz val="10"/>
      <name val="Arial"/>
      <family val="2"/>
    </font>
    <font>
      <b/>
      <sz val="16"/>
      <color theme="1"/>
      <name val="Times New Roman"/>
      <family val="1"/>
    </font>
    <font>
      <b/>
      <sz val="12"/>
      <color theme="1"/>
      <name val="Times New Roman"/>
      <family val="1"/>
    </font>
    <font>
      <sz val="11"/>
      <color theme="1"/>
      <name val="Times New Roman"/>
      <family val="1"/>
    </font>
    <font>
      <b/>
      <sz val="11"/>
      <color theme="1"/>
      <name val="Times New Roman"/>
      <family val="1"/>
    </font>
    <font>
      <sz val="9"/>
      <color theme="0"/>
      <name val="Times New Roman"/>
      <family val="1"/>
    </font>
    <font>
      <b/>
      <sz val="18"/>
      <name val="Times New Roman"/>
      <family val="1"/>
    </font>
    <font>
      <b/>
      <sz val="14"/>
      <name val="Times New Roman"/>
      <family val="1"/>
    </font>
    <font>
      <sz val="10"/>
      <color theme="0"/>
      <name val="Times New Roman"/>
      <family val="1"/>
    </font>
    <font>
      <b/>
      <sz val="10"/>
      <color theme="0"/>
      <name val="Times New Roman"/>
      <family val="1"/>
    </font>
    <font>
      <b/>
      <sz val="16"/>
      <color theme="0"/>
      <name val="Times New Roman"/>
      <family val="1"/>
    </font>
    <font>
      <i/>
      <sz val="11"/>
      <name val="Arial"/>
      <family val="2"/>
    </font>
    <font>
      <i/>
      <vertAlign val="superscript"/>
      <sz val="11"/>
      <name val="Arial"/>
      <family val="2"/>
    </font>
    <font>
      <sz val="10"/>
      <color theme="0"/>
      <name val="Arial"/>
      <family val="2"/>
    </font>
    <font>
      <sz val="12"/>
      <name val="Times New Roman"/>
      <family val="1"/>
    </font>
    <font>
      <i/>
      <sz val="11"/>
      <name val="Times New Roman"/>
      <family val="1"/>
    </font>
    <font>
      <b/>
      <sz val="14"/>
      <color theme="1"/>
      <name val="Times New Roman"/>
      <family val="1"/>
    </font>
    <font>
      <sz val="12"/>
      <color theme="1"/>
      <name val="Times New Roman"/>
      <family val="1"/>
    </font>
    <font>
      <b/>
      <sz val="10"/>
      <color theme="1"/>
      <name val="Times New Roman"/>
      <family val="1"/>
    </font>
    <font>
      <b/>
      <i/>
      <sz val="10"/>
      <color theme="1"/>
      <name val="Times New Roman"/>
      <family val="1"/>
    </font>
    <font>
      <sz val="10"/>
      <color theme="1"/>
      <name val="Times New Roman"/>
      <family val="1"/>
    </font>
    <font>
      <sz val="6.5"/>
      <color theme="1"/>
      <name val="Times New Roman"/>
      <family val="1"/>
    </font>
    <font>
      <sz val="9.5"/>
      <color theme="1"/>
      <name val="Times New Roman"/>
      <family val="1"/>
    </font>
    <font>
      <b/>
      <sz val="9.5"/>
      <color theme="1"/>
      <name val="Times New Roman"/>
      <family val="1"/>
    </font>
    <font>
      <sz val="11.5"/>
      <color theme="1"/>
      <name val="Times New Roman"/>
      <family val="1"/>
    </font>
    <font>
      <sz val="10.5"/>
      <color theme="1"/>
      <name val="Times New Roman"/>
      <family val="1"/>
    </font>
    <font>
      <sz val="6"/>
      <color theme="1"/>
      <name val="Times New Roman"/>
      <family val="1"/>
    </font>
    <font>
      <sz val="2.5"/>
      <color theme="1"/>
      <name val="Times New Roman"/>
      <family val="1"/>
    </font>
    <font>
      <sz val="3.5"/>
      <color theme="1"/>
      <name val="Times New Roman"/>
      <family val="1"/>
    </font>
    <font>
      <b/>
      <sz val="11"/>
      <color theme="1"/>
      <name val="Calibri"/>
      <family val="2"/>
      <scheme val="minor"/>
    </font>
    <font>
      <sz val="12"/>
      <color theme="1"/>
      <name val="Book Antiqua"/>
      <family val="1"/>
    </font>
    <font>
      <sz val="8"/>
      <name val="Calibri"/>
      <family val="2"/>
      <scheme val="minor"/>
    </font>
    <font>
      <b/>
      <sz val="10"/>
      <color rgb="FFFF0000"/>
      <name val="Times New Roman"/>
      <family val="1"/>
    </font>
    <font>
      <sz val="9"/>
      <color rgb="FFFF0000"/>
      <name val="Times New Roman"/>
      <family val="1"/>
    </font>
    <font>
      <b/>
      <sz val="12"/>
      <name val="Arial"/>
      <family val="2"/>
    </font>
  </fonts>
  <fills count="9">
    <fill>
      <patternFill patternType="none"/>
    </fill>
    <fill>
      <patternFill patternType="gray125"/>
    </fill>
    <fill>
      <patternFill patternType="solid">
        <fgColor theme="0"/>
        <bgColor indexed="64"/>
      </patternFill>
    </fill>
    <fill>
      <patternFill patternType="lightGray"/>
    </fill>
    <fill>
      <patternFill patternType="solid">
        <fgColor theme="0" tint="-0.14999847407452621"/>
        <bgColor indexed="64"/>
      </patternFill>
    </fill>
    <fill>
      <patternFill patternType="solid">
        <fgColor theme="0" tint="-0.249977111117893"/>
        <bgColor indexed="64"/>
      </patternFill>
    </fill>
    <fill>
      <patternFill patternType="gray125">
        <bgColor theme="0" tint="-4.9989318521683403E-2"/>
      </patternFill>
    </fill>
    <fill>
      <patternFill patternType="gray125">
        <bgColor theme="0" tint="-0.14996795556505021"/>
      </patternFill>
    </fill>
    <fill>
      <patternFill patternType="solid">
        <fgColor rgb="FFFFFF00"/>
        <bgColor indexed="64"/>
      </patternFill>
    </fill>
  </fills>
  <borders count="86">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auto="1"/>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auto="1"/>
      </right>
      <top/>
      <bottom style="thin">
        <color indexed="64"/>
      </bottom>
      <diagonal/>
    </border>
    <border>
      <left style="thin">
        <color indexed="64"/>
      </left>
      <right style="thin">
        <color indexed="64"/>
      </right>
      <top/>
      <bottom/>
      <diagonal/>
    </border>
    <border>
      <left style="thin">
        <color indexed="64"/>
      </left>
      <right style="double">
        <color auto="1"/>
      </right>
      <top/>
      <bottom/>
      <diagonal/>
    </border>
    <border>
      <left/>
      <right style="thin">
        <color indexed="64"/>
      </right>
      <top/>
      <bottom/>
      <diagonal/>
    </border>
    <border>
      <left style="double">
        <color auto="1"/>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double">
        <color auto="1"/>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bottom style="double">
        <color auto="1"/>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right style="double">
        <color auto="1"/>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double">
        <color auto="1"/>
      </left>
      <right/>
      <top/>
      <bottom style="thin">
        <color indexed="64"/>
      </bottom>
      <diagonal/>
    </border>
    <border>
      <left style="double">
        <color indexed="64"/>
      </left>
      <right/>
      <top style="thin">
        <color indexed="64"/>
      </top>
      <bottom style="thin">
        <color indexed="64"/>
      </bottom>
      <diagonal/>
    </border>
    <border>
      <left/>
      <right style="double">
        <color auto="1"/>
      </right>
      <top style="thin">
        <color indexed="64"/>
      </top>
      <bottom/>
      <diagonal/>
    </border>
    <border>
      <left style="thin">
        <color indexed="64"/>
      </left>
      <right/>
      <top/>
      <bottom/>
      <diagonal/>
    </border>
    <border>
      <left style="thin">
        <color indexed="64"/>
      </left>
      <right/>
      <top/>
      <bottom style="thin">
        <color indexed="64"/>
      </bottom>
      <diagonal/>
    </border>
    <border>
      <left style="double">
        <color auto="1"/>
      </left>
      <right/>
      <top/>
      <bottom style="double">
        <color auto="1"/>
      </bottom>
      <diagonal/>
    </border>
    <border>
      <left/>
      <right style="double">
        <color auto="1"/>
      </right>
      <top/>
      <bottom style="double">
        <color auto="1"/>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double">
        <color auto="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uble">
        <color auto="1"/>
      </right>
      <top style="hair">
        <color indexed="64"/>
      </top>
      <bottom style="hair">
        <color indexed="64"/>
      </bottom>
      <diagonal/>
    </border>
    <border>
      <left style="double">
        <color indexed="64"/>
      </left>
      <right style="thin">
        <color indexed="64"/>
      </right>
      <top/>
      <bottom/>
      <diagonal/>
    </border>
    <border>
      <left style="double">
        <color indexed="64"/>
      </left>
      <right/>
      <top style="thin">
        <color indexed="64"/>
      </top>
      <bottom style="double">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style="double">
        <color indexed="64"/>
      </left>
      <right style="thin">
        <color indexed="64"/>
      </right>
      <top style="thin">
        <color indexed="64"/>
      </top>
      <bottom style="double">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xf numFmtId="0" fontId="24" fillId="0" borderId="0"/>
  </cellStyleXfs>
  <cellXfs count="560">
    <xf numFmtId="0" fontId="0" fillId="0" borderId="0" xfId="0"/>
    <xf numFmtId="0" fontId="2" fillId="0" borderId="0" xfId="3" applyFont="1" applyFill="1" applyAlignment="1">
      <alignment horizontal="left" vertical="top" wrapText="1"/>
    </xf>
    <xf numFmtId="164" fontId="2" fillId="0" borderId="0" xfId="1" applyFont="1" applyFill="1" applyBorder="1" applyAlignment="1">
      <alignment horizontal="left" vertical="top" wrapText="1"/>
    </xf>
    <xf numFmtId="0" fontId="2" fillId="0" borderId="0" xfId="3" applyFont="1" applyFill="1" applyBorder="1" applyAlignment="1">
      <alignment horizontal="left" vertical="top" wrapText="1"/>
    </xf>
    <xf numFmtId="165" fontId="2" fillId="0" borderId="0" xfId="3" applyNumberFormat="1" applyFont="1" applyFill="1" applyBorder="1" applyAlignment="1">
      <alignment horizontal="center" vertical="center" wrapText="1"/>
    </xf>
    <xf numFmtId="0" fontId="2" fillId="0" borderId="0" xfId="3" applyFont="1" applyFill="1" applyBorder="1" applyAlignment="1">
      <alignment horizontal="left" vertical="top" wrapText="1" indent="1"/>
    </xf>
    <xf numFmtId="0" fontId="2" fillId="0" borderId="0" xfId="3" applyFont="1" applyFill="1" applyBorder="1" applyAlignment="1">
      <alignment horizontal="center" vertical="top" wrapText="1"/>
    </xf>
    <xf numFmtId="0" fontId="2" fillId="0" borderId="0" xfId="3" applyFont="1" applyAlignment="1">
      <alignment horizontal="left" vertical="top" wrapText="1"/>
    </xf>
    <xf numFmtId="0" fontId="12" fillId="0" borderId="0" xfId="3" applyFont="1" applyAlignment="1">
      <alignment horizontal="left" vertical="top" wrapText="1"/>
    </xf>
    <xf numFmtId="49" fontId="13" fillId="0" borderId="12" xfId="0" applyNumberFormat="1" applyFont="1" applyBorder="1" applyAlignment="1">
      <alignment horizontal="center" vertical="center" wrapText="1"/>
    </xf>
    <xf numFmtId="0" fontId="12" fillId="0" borderId="7" xfId="3" applyFont="1" applyBorder="1" applyAlignment="1">
      <alignment horizontal="left" vertical="top" wrapText="1"/>
    </xf>
    <xf numFmtId="0" fontId="12" fillId="0" borderId="7" xfId="3" applyFont="1" applyBorder="1" applyAlignment="1">
      <alignment horizontal="center" vertical="top"/>
    </xf>
    <xf numFmtId="0" fontId="12" fillId="0" borderId="7" xfId="3" applyFont="1" applyBorder="1" applyAlignment="1">
      <alignment horizontal="center" vertical="top" wrapText="1"/>
    </xf>
    <xf numFmtId="0" fontId="12" fillId="0" borderId="8" xfId="3" applyFont="1" applyBorder="1" applyAlignment="1">
      <alignment horizontal="center" vertical="top" wrapText="1"/>
    </xf>
    <xf numFmtId="0" fontId="12" fillId="0" borderId="7" xfId="3" applyFont="1" applyBorder="1" applyAlignment="1">
      <alignment horizontal="left" vertical="top"/>
    </xf>
    <xf numFmtId="4" fontId="12" fillId="0" borderId="7" xfId="3" applyNumberFormat="1" applyFont="1" applyBorder="1" applyAlignment="1">
      <alignment horizontal="left" vertical="top" wrapText="1"/>
    </xf>
    <xf numFmtId="0" fontId="12" fillId="0" borderId="0" xfId="3" applyFont="1" applyBorder="1" applyAlignment="1">
      <alignment horizontal="left" vertical="top" wrapText="1"/>
    </xf>
    <xf numFmtId="0" fontId="9" fillId="0" borderId="7" xfId="3" applyFont="1" applyBorder="1" applyAlignment="1">
      <alignment horizontal="left" vertical="top" wrapText="1"/>
    </xf>
    <xf numFmtId="0" fontId="9" fillId="0" borderId="7" xfId="3" applyFont="1" applyBorder="1" applyAlignment="1">
      <alignment horizontal="left" vertical="top"/>
    </xf>
    <xf numFmtId="0" fontId="9" fillId="0" borderId="7" xfId="3" applyFont="1" applyBorder="1" applyAlignment="1">
      <alignment horizontal="center" vertical="top"/>
    </xf>
    <xf numFmtId="4" fontId="9" fillId="0" borderId="7" xfId="3" applyNumberFormat="1" applyFont="1" applyBorder="1" applyAlignment="1">
      <alignment horizontal="left" vertical="top" wrapText="1"/>
    </xf>
    <xf numFmtId="0" fontId="9" fillId="0" borderId="0" xfId="3" applyFont="1" applyBorder="1" applyAlignment="1">
      <alignment horizontal="left" vertical="top" wrapText="1"/>
    </xf>
    <xf numFmtId="165" fontId="2" fillId="0" borderId="0" xfId="3" applyNumberFormat="1" applyFont="1" applyBorder="1" applyAlignment="1">
      <alignment horizontal="left" vertical="top" wrapText="1"/>
    </xf>
    <xf numFmtId="0" fontId="2" fillId="0" borderId="0" xfId="3" applyFont="1" applyBorder="1" applyAlignment="1">
      <alignment horizontal="left" vertical="top" wrapText="1"/>
    </xf>
    <xf numFmtId="0" fontId="2" fillId="0" borderId="12" xfId="3" applyFont="1" applyBorder="1" applyAlignment="1">
      <alignment horizontal="left" vertical="top" wrapText="1"/>
    </xf>
    <xf numFmtId="0" fontId="2" fillId="0" borderId="28" xfId="3" applyFont="1" applyBorder="1" applyAlignment="1">
      <alignment horizontal="left" vertical="top" wrapText="1"/>
    </xf>
    <xf numFmtId="0" fontId="2" fillId="0" borderId="26" xfId="3" applyFont="1" applyBorder="1" applyAlignment="1">
      <alignment horizontal="left" vertical="top" wrapText="1"/>
    </xf>
    <xf numFmtId="0" fontId="0" fillId="0" borderId="0" xfId="0" applyAlignment="1">
      <alignment vertical="center"/>
    </xf>
    <xf numFmtId="0" fontId="12" fillId="0" borderId="0" xfId="0" applyFont="1" applyAlignment="1">
      <alignment vertical="center"/>
    </xf>
    <xf numFmtId="0" fontId="12" fillId="0" borderId="0" xfId="0" applyFont="1" applyAlignment="1">
      <alignment horizontal="center" vertical="center" wrapText="1"/>
    </xf>
    <xf numFmtId="4" fontId="12" fillId="0" borderId="7" xfId="0" applyNumberFormat="1" applyFont="1" applyFill="1" applyBorder="1" applyAlignment="1">
      <alignment vertical="center"/>
    </xf>
    <xf numFmtId="0" fontId="12" fillId="0" borderId="0" xfId="0" applyFont="1" applyFill="1" applyAlignment="1">
      <alignment vertical="center"/>
    </xf>
    <xf numFmtId="4" fontId="12" fillId="0" borderId="7" xfId="0" applyNumberFormat="1" applyFont="1" applyFill="1" applyBorder="1" applyAlignment="1">
      <alignment horizontal="center" vertical="center"/>
    </xf>
    <xf numFmtId="0" fontId="12" fillId="0" borderId="26" xfId="0" applyFont="1" applyFill="1" applyBorder="1" applyAlignment="1">
      <alignment horizontal="center" vertical="center" wrapText="1"/>
    </xf>
    <xf numFmtId="3" fontId="12" fillId="0" borderId="10" xfId="0" applyNumberFormat="1" applyFont="1" applyFill="1" applyBorder="1" applyAlignment="1">
      <alignment horizontal="center" vertical="center"/>
    </xf>
    <xf numFmtId="0" fontId="12" fillId="0" borderId="0" xfId="0" applyFont="1" applyBorder="1" applyAlignment="1">
      <alignment vertical="center"/>
    </xf>
    <xf numFmtId="0" fontId="9" fillId="0" borderId="0" xfId="0" applyFont="1" applyFill="1" applyBorder="1" applyAlignment="1">
      <alignment vertical="center" wrapText="1"/>
    </xf>
    <xf numFmtId="3" fontId="9" fillId="0" borderId="0" xfId="0" applyNumberFormat="1" applyFont="1" applyBorder="1" applyAlignment="1">
      <alignment horizontal="center" vertical="center"/>
    </xf>
    <xf numFmtId="0" fontId="19" fillId="0" borderId="0" xfId="0" applyFont="1" applyFill="1" applyAlignment="1">
      <alignment horizontal="left" vertical="center"/>
    </xf>
    <xf numFmtId="0" fontId="19" fillId="0" borderId="0" xfId="0" applyFont="1" applyFill="1" applyAlignment="1">
      <alignment vertical="center" wrapText="1"/>
    </xf>
    <xf numFmtId="0" fontId="19" fillId="0" borderId="0" xfId="0" applyFont="1" applyAlignment="1">
      <alignment vertical="center"/>
    </xf>
    <xf numFmtId="0" fontId="19" fillId="0" borderId="0" xfId="0" applyFont="1" applyFill="1" applyAlignment="1">
      <alignment vertical="center"/>
    </xf>
    <xf numFmtId="0" fontId="0" fillId="0" borderId="0" xfId="0" applyFill="1" applyAlignment="1">
      <alignment vertical="center"/>
    </xf>
    <xf numFmtId="0" fontId="21" fillId="0" borderId="0" xfId="3" applyFont="1" applyFill="1" applyBorder="1" applyAlignment="1">
      <alignment vertical="center" wrapText="1"/>
    </xf>
    <xf numFmtId="0" fontId="21" fillId="0" borderId="0" xfId="3" applyFont="1" applyFill="1" applyBorder="1" applyAlignment="1">
      <alignment horizontal="center" vertical="center" wrapText="1"/>
    </xf>
    <xf numFmtId="0" fontId="21" fillId="0" borderId="0" xfId="3" applyFont="1" applyFill="1" applyBorder="1" applyAlignment="1">
      <alignment horizontal="center" vertical="top" wrapText="1"/>
    </xf>
    <xf numFmtId="0" fontId="21" fillId="0" borderId="0" xfId="3" applyFont="1" applyFill="1" applyBorder="1" applyAlignment="1">
      <alignment vertical="top" wrapText="1"/>
    </xf>
    <xf numFmtId="164" fontId="21" fillId="0" borderId="0" xfId="1" applyFont="1" applyFill="1" applyBorder="1" applyAlignment="1">
      <alignment vertical="top" wrapText="1"/>
    </xf>
    <xf numFmtId="164" fontId="21" fillId="0" borderId="0" xfId="1" applyFont="1" applyFill="1" applyBorder="1" applyAlignment="1">
      <alignment horizontal="left" vertical="top" wrapText="1"/>
    </xf>
    <xf numFmtId="0" fontId="21" fillId="0" borderId="0" xfId="3" applyFont="1" applyFill="1" applyAlignment="1">
      <alignment horizontal="left" vertical="top" wrapText="1"/>
    </xf>
    <xf numFmtId="49" fontId="21" fillId="0" borderId="0" xfId="3" applyNumberFormat="1" applyFont="1" applyFill="1" applyBorder="1" applyAlignment="1">
      <alignment horizontal="left" vertical="center" wrapText="1"/>
    </xf>
    <xf numFmtId="165" fontId="2" fillId="0" borderId="18" xfId="3" applyNumberFormat="1" applyBorder="1" applyAlignment="1">
      <alignment horizontal="left" vertical="top" wrapText="1"/>
    </xf>
    <xf numFmtId="0" fontId="2" fillId="0" borderId="19" xfId="3" applyBorder="1" applyAlignment="1">
      <alignment horizontal="left" vertical="top" wrapText="1"/>
    </xf>
    <xf numFmtId="0" fontId="2" fillId="0" borderId="7" xfId="3" applyBorder="1" applyAlignment="1">
      <alignment horizontal="left" vertical="top" wrapText="1"/>
    </xf>
    <xf numFmtId="0" fontId="2" fillId="0" borderId="26" xfId="3" applyBorder="1" applyAlignment="1">
      <alignment horizontal="left" vertical="top" wrapText="1"/>
    </xf>
    <xf numFmtId="0" fontId="2" fillId="0" borderId="10" xfId="3" applyBorder="1" applyAlignment="1">
      <alignment horizontal="left" vertical="top" wrapText="1"/>
    </xf>
    <xf numFmtId="165" fontId="2" fillId="0" borderId="36" xfId="3" applyNumberFormat="1" applyBorder="1" applyAlignment="1">
      <alignment horizontal="left" vertical="top" wrapText="1"/>
    </xf>
    <xf numFmtId="0" fontId="2" fillId="0" borderId="28" xfId="3" applyBorder="1" applyAlignment="1">
      <alignment horizontal="left" vertical="top" wrapText="1"/>
    </xf>
    <xf numFmtId="0" fontId="27" fillId="0" borderId="7" xfId="0" applyFont="1" applyBorder="1" applyAlignment="1">
      <alignment vertical="center" wrapText="1"/>
    </xf>
    <xf numFmtId="0" fontId="27" fillId="0" borderId="7" xfId="0" applyFont="1" applyBorder="1" applyAlignment="1">
      <alignment horizontal="center" vertical="center" wrapText="1"/>
    </xf>
    <xf numFmtId="0" fontId="28" fillId="0" borderId="7" xfId="0" applyFont="1" applyBorder="1" applyAlignment="1">
      <alignment vertical="center" wrapText="1"/>
    </xf>
    <xf numFmtId="0" fontId="2" fillId="0" borderId="19" xfId="3" applyFont="1" applyBorder="1" applyAlignment="1">
      <alignment horizontal="left" vertical="top" wrapText="1"/>
    </xf>
    <xf numFmtId="0" fontId="2" fillId="0" borderId="7" xfId="3" applyFont="1" applyBorder="1" applyAlignment="1">
      <alignment horizontal="left" vertical="top" wrapText="1"/>
    </xf>
    <xf numFmtId="0" fontId="27" fillId="0" borderId="26" xfId="3" applyFont="1"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29" fillId="0" borderId="0" xfId="0" applyFont="1" applyAlignment="1">
      <alignment horizontal="left" vertical="top" wrapText="1"/>
    </xf>
    <xf numFmtId="0" fontId="0" fillId="0" borderId="0" xfId="0" applyAlignment="1">
      <alignment horizontal="left" vertical="top" wrapText="1"/>
    </xf>
    <xf numFmtId="0" fontId="0" fillId="0" borderId="4" xfId="0" applyBorder="1" applyAlignment="1">
      <alignment horizontal="left" vertical="top" wrapText="1"/>
    </xf>
    <xf numFmtId="0" fontId="0" fillId="0" borderId="0" xfId="0" applyBorder="1" applyAlignment="1">
      <alignment horizontal="left" vertical="top" wrapText="1"/>
    </xf>
    <xf numFmtId="0" fontId="0" fillId="0" borderId="5" xfId="0" applyBorder="1" applyAlignment="1">
      <alignment horizontal="left" vertical="top" wrapText="1"/>
    </xf>
    <xf numFmtId="0" fontId="9" fillId="0" borderId="17" xfId="4" applyFont="1" applyBorder="1" applyAlignment="1">
      <alignment vertical="center"/>
    </xf>
    <xf numFmtId="0" fontId="9" fillId="0" borderId="30" xfId="4" applyFont="1" applyBorder="1" applyAlignment="1">
      <alignment vertical="center"/>
    </xf>
    <xf numFmtId="0" fontId="32" fillId="0" borderId="0" xfId="4" applyFont="1" applyAlignment="1">
      <alignment vertical="center"/>
    </xf>
    <xf numFmtId="0" fontId="12" fillId="0" borderId="0" xfId="4" applyFont="1" applyAlignment="1">
      <alignment vertical="center"/>
    </xf>
    <xf numFmtId="0" fontId="9" fillId="0" borderId="11" xfId="4" applyFont="1" applyBorder="1" applyAlignment="1">
      <alignment horizontal="center" wrapText="1"/>
    </xf>
    <xf numFmtId="0" fontId="9" fillId="0" borderId="7" xfId="4" applyFont="1" applyFill="1" applyBorder="1" applyAlignment="1">
      <alignment horizontal="center" wrapText="1"/>
    </xf>
    <xf numFmtId="0" fontId="9" fillId="0" borderId="7" xfId="4" applyFont="1" applyBorder="1" applyAlignment="1">
      <alignment horizontal="center" wrapText="1"/>
    </xf>
    <xf numFmtId="0" fontId="9" fillId="0" borderId="8" xfId="4" applyFont="1" applyBorder="1" applyAlignment="1">
      <alignment horizontal="center" wrapText="1"/>
    </xf>
    <xf numFmtId="0" fontId="32" fillId="0" borderId="0" xfId="4" applyFont="1" applyAlignment="1">
      <alignment horizontal="center" wrapText="1"/>
    </xf>
    <xf numFmtId="0" fontId="12" fillId="0" borderId="0" xfId="4" applyFont="1" applyAlignment="1">
      <alignment horizontal="center" wrapText="1"/>
    </xf>
    <xf numFmtId="0" fontId="12" fillId="0" borderId="0" xfId="4" applyFont="1"/>
    <xf numFmtId="0" fontId="12" fillId="0" borderId="43" xfId="4" applyNumberFormat="1" applyFont="1" applyBorder="1" applyAlignment="1">
      <alignment horizontal="center" vertical="center"/>
    </xf>
    <xf numFmtId="0" fontId="12" fillId="0" borderId="44" xfId="4" applyFont="1" applyBorder="1" applyAlignment="1">
      <alignment horizontal="left" vertical="center" wrapText="1" indent="1"/>
    </xf>
    <xf numFmtId="4" fontId="12" fillId="0" borderId="44" xfId="4" applyNumberFormat="1" applyFont="1" applyBorder="1" applyAlignment="1">
      <alignment vertical="center"/>
    </xf>
    <xf numFmtId="4" fontId="12" fillId="1" borderId="45" xfId="4" applyNumberFormat="1" applyFont="1" applyFill="1" applyBorder="1" applyAlignment="1">
      <alignment vertical="center"/>
    </xf>
    <xf numFmtId="165" fontId="12" fillId="0" borderId="43" xfId="4" applyNumberFormat="1" applyFont="1" applyBorder="1" applyAlignment="1">
      <alignment horizontal="center" vertical="center"/>
    </xf>
    <xf numFmtId="4" fontId="12" fillId="1" borderId="44" xfId="4" applyNumberFormat="1" applyFont="1" applyFill="1" applyBorder="1" applyAlignment="1">
      <alignment vertical="center"/>
    </xf>
    <xf numFmtId="4" fontId="12" fillId="0" borderId="45" xfId="4" applyNumberFormat="1" applyFont="1" applyBorder="1" applyAlignment="1">
      <alignment vertical="center"/>
    </xf>
    <xf numFmtId="0" fontId="9" fillId="0" borderId="33" xfId="4" applyFont="1" applyBorder="1" applyAlignment="1">
      <alignment vertical="center"/>
    </xf>
    <xf numFmtId="0" fontId="12" fillId="0" borderId="26" xfId="4" applyFont="1" applyBorder="1" applyAlignment="1">
      <alignment vertical="center" wrapText="1"/>
    </xf>
    <xf numFmtId="4" fontId="9" fillId="0" borderId="7" xfId="4" applyNumberFormat="1" applyFont="1" applyBorder="1" applyAlignment="1">
      <alignment vertical="center"/>
    </xf>
    <xf numFmtId="4" fontId="9" fillId="0" borderId="8" xfId="4" applyNumberFormat="1" applyFont="1" applyBorder="1" applyAlignment="1">
      <alignment vertical="center"/>
    </xf>
    <xf numFmtId="4" fontId="33" fillId="0" borderId="0" xfId="0" applyNumberFormat="1" applyFont="1" applyBorder="1" applyAlignment="1">
      <alignment horizontal="right" indent="2"/>
    </xf>
    <xf numFmtId="0" fontId="12" fillId="0" borderId="4" xfId="4" applyFont="1" applyBorder="1"/>
    <xf numFmtId="0" fontId="12" fillId="0" borderId="0" xfId="4" applyFont="1" applyBorder="1" applyAlignment="1">
      <alignment vertical="top" wrapText="1"/>
    </xf>
    <xf numFmtId="0" fontId="9" fillId="0" borderId="18" xfId="0" applyFont="1" applyBorder="1" applyAlignment="1">
      <alignment horizontal="left" indent="2"/>
    </xf>
    <xf numFmtId="0" fontId="9" fillId="0" borderId="34" xfId="0" applyFont="1" applyBorder="1" applyAlignment="1">
      <alignment horizontal="right" indent="2"/>
    </xf>
    <xf numFmtId="4" fontId="34" fillId="0" borderId="0" xfId="0" applyNumberFormat="1" applyFont="1" applyBorder="1" applyAlignment="1">
      <alignment horizontal="right" indent="2"/>
    </xf>
    <xf numFmtId="0" fontId="9" fillId="0" borderId="5" xfId="0" applyFont="1" applyBorder="1" applyAlignment="1">
      <alignment horizontal="right" indent="2"/>
    </xf>
    <xf numFmtId="0" fontId="12" fillId="0" borderId="36" xfId="0" applyFont="1" applyBorder="1" applyAlignment="1">
      <alignment horizontal="right" vertical="center" indent="2"/>
    </xf>
    <xf numFmtId="0" fontId="12" fillId="0" borderId="29" xfId="0" applyFont="1" applyBorder="1" applyAlignment="1">
      <alignment horizontal="right" vertical="center" indent="2"/>
    </xf>
    <xf numFmtId="0" fontId="24" fillId="0" borderId="5" xfId="4" applyBorder="1" applyAlignment="1">
      <alignment wrapText="1"/>
    </xf>
    <xf numFmtId="0" fontId="37" fillId="0" borderId="0" xfId="4" applyFont="1"/>
    <xf numFmtId="0" fontId="24" fillId="0" borderId="0" xfId="4"/>
    <xf numFmtId="0" fontId="19" fillId="0" borderId="37" xfId="4" applyFont="1" applyBorder="1"/>
    <xf numFmtId="0" fontId="19" fillId="0" borderId="25" xfId="4" applyFont="1" applyBorder="1" applyAlignment="1">
      <alignment vertical="top" wrapText="1"/>
    </xf>
    <xf numFmtId="0" fontId="19" fillId="0" borderId="25" xfId="4" applyFont="1" applyBorder="1"/>
    <xf numFmtId="0" fontId="19" fillId="0" borderId="38" xfId="4" applyFont="1" applyBorder="1"/>
    <xf numFmtId="4" fontId="37" fillId="0" borderId="0" xfId="4" applyNumberFormat="1" applyFont="1"/>
    <xf numFmtId="0" fontId="19" fillId="0" borderId="0" xfId="4" applyFont="1"/>
    <xf numFmtId="0" fontId="19" fillId="0" borderId="0" xfId="4" applyFont="1" applyAlignment="1">
      <alignment vertical="top" wrapText="1"/>
    </xf>
    <xf numFmtId="166" fontId="37" fillId="0" borderId="0" xfId="2" applyNumberFormat="1" applyFont="1"/>
    <xf numFmtId="166" fontId="37" fillId="0" borderId="0" xfId="4" applyNumberFormat="1" applyFont="1"/>
    <xf numFmtId="9" fontId="29" fillId="0" borderId="0" xfId="2" applyFont="1" applyAlignment="1">
      <alignment horizontal="left" vertical="top" wrapText="1"/>
    </xf>
    <xf numFmtId="167" fontId="29" fillId="0" borderId="0" xfId="2" applyNumberFormat="1" applyFont="1" applyAlignment="1">
      <alignment horizontal="left" vertical="top" wrapText="1"/>
    </xf>
    <xf numFmtId="165" fontId="2" fillId="0" borderId="32" xfId="3" applyNumberFormat="1" applyFont="1" applyBorder="1" applyAlignment="1">
      <alignment horizontal="left" vertical="top" wrapText="1"/>
    </xf>
    <xf numFmtId="0" fontId="2" fillId="0" borderId="28" xfId="3" applyFont="1" applyBorder="1" applyAlignment="1">
      <alignment horizontal="center" vertical="top" wrapText="1"/>
    </xf>
    <xf numFmtId="0" fontId="2" fillId="0" borderId="29" xfId="3" applyFont="1" applyBorder="1" applyAlignment="1">
      <alignment horizontal="left" vertical="top" wrapText="1"/>
    </xf>
    <xf numFmtId="1" fontId="12" fillId="0" borderId="6" xfId="3" applyNumberFormat="1" applyFont="1" applyBorder="1" applyAlignment="1">
      <alignment horizontal="center" vertical="center" wrapText="1"/>
    </xf>
    <xf numFmtId="0" fontId="12" fillId="0" borderId="26" xfId="3" applyFont="1" applyBorder="1" applyAlignment="1">
      <alignment horizontal="center" vertical="center" wrapText="1"/>
    </xf>
    <xf numFmtId="0" fontId="12" fillId="0" borderId="30" xfId="3" applyFont="1" applyBorder="1" applyAlignment="1">
      <alignment horizontal="center" vertical="center"/>
    </xf>
    <xf numFmtId="0" fontId="12" fillId="0" borderId="19" xfId="3" applyFont="1" applyBorder="1" applyAlignment="1">
      <alignment horizontal="center" vertical="center"/>
    </xf>
    <xf numFmtId="0" fontId="12" fillId="0" borderId="20" xfId="3" applyFont="1" applyBorder="1" applyAlignment="1">
      <alignment horizontal="center" vertical="center"/>
    </xf>
    <xf numFmtId="0" fontId="12" fillId="0" borderId="0" xfId="3" applyFont="1" applyAlignment="1">
      <alignment horizontal="left" vertical="center" wrapText="1"/>
    </xf>
    <xf numFmtId="165" fontId="12" fillId="0" borderId="46" xfId="3" applyNumberFormat="1" applyFont="1" applyBorder="1" applyAlignment="1">
      <alignment horizontal="center" vertical="top" wrapText="1"/>
    </xf>
    <xf numFmtId="0" fontId="12" fillId="0" borderId="0" xfId="3" applyFont="1" applyBorder="1" applyAlignment="1">
      <alignment horizontal="center" vertical="top" wrapText="1"/>
    </xf>
    <xf numFmtId="0" fontId="12" fillId="0" borderId="30" xfId="3" applyFont="1" applyBorder="1" applyAlignment="1">
      <alignment horizontal="center" vertical="top" wrapText="1"/>
    </xf>
    <xf numFmtId="0" fontId="12" fillId="0" borderId="19" xfId="3" applyFont="1" applyBorder="1" applyAlignment="1">
      <alignment horizontal="center" vertical="top" wrapText="1"/>
    </xf>
    <xf numFmtId="0" fontId="12" fillId="0" borderId="20" xfId="3" applyFont="1" applyBorder="1" applyAlignment="1">
      <alignment horizontal="center" vertical="top" wrapText="1"/>
    </xf>
    <xf numFmtId="165" fontId="12" fillId="0" borderId="46" xfId="3" applyNumberFormat="1" applyFont="1" applyBorder="1" applyAlignment="1">
      <alignment horizontal="left" vertical="top" wrapText="1"/>
    </xf>
    <xf numFmtId="0" fontId="12" fillId="0" borderId="14" xfId="3" applyFont="1" applyBorder="1" applyAlignment="1">
      <alignment horizontal="center" vertical="top"/>
    </xf>
    <xf numFmtId="0" fontId="12" fillId="0" borderId="0" xfId="3" applyFont="1" applyBorder="1" applyAlignment="1">
      <alignment horizontal="center" vertical="top"/>
    </xf>
    <xf numFmtId="165" fontId="12" fillId="0" borderId="11" xfId="3" applyNumberFormat="1" applyFont="1" applyBorder="1" applyAlignment="1">
      <alignment horizontal="left" vertical="top" wrapText="1"/>
    </xf>
    <xf numFmtId="0" fontId="12" fillId="0" borderId="28" xfId="3" applyFont="1" applyBorder="1" applyAlignment="1">
      <alignment horizontal="left" vertical="top" wrapText="1"/>
    </xf>
    <xf numFmtId="0" fontId="12" fillId="0" borderId="12" xfId="3" applyFont="1" applyBorder="1" applyAlignment="1">
      <alignment horizontal="center" vertical="top"/>
    </xf>
    <xf numFmtId="0" fontId="12" fillId="0" borderId="28" xfId="3" applyFont="1" applyBorder="1" applyAlignment="1">
      <alignment horizontal="center" vertical="top"/>
    </xf>
    <xf numFmtId="0" fontId="12" fillId="0" borderId="26" xfId="3" applyFont="1" applyBorder="1" applyAlignment="1">
      <alignment horizontal="center" vertical="top" wrapText="1"/>
    </xf>
    <xf numFmtId="1" fontId="9" fillId="0" borderId="17" xfId="3" applyNumberFormat="1" applyFont="1" applyBorder="1" applyAlignment="1">
      <alignment horizontal="left" vertical="top" wrapText="1"/>
    </xf>
    <xf numFmtId="0" fontId="9" fillId="0" borderId="19" xfId="3" applyFont="1" applyBorder="1" applyAlignment="1">
      <alignment horizontal="left" vertical="top" wrapText="1"/>
    </xf>
    <xf numFmtId="0" fontId="12" fillId="0" borderId="18" xfId="3" applyFont="1" applyBorder="1" applyAlignment="1">
      <alignment horizontal="center" vertical="top"/>
    </xf>
    <xf numFmtId="0" fontId="12" fillId="3" borderId="30" xfId="3" applyFont="1" applyFill="1" applyBorder="1" applyAlignment="1">
      <alignment horizontal="center" vertical="top"/>
    </xf>
    <xf numFmtId="4" fontId="12" fillId="3" borderId="19" xfId="3" applyNumberFormat="1" applyFont="1" applyFill="1" applyBorder="1" applyAlignment="1">
      <alignment horizontal="left" vertical="top" wrapText="1"/>
    </xf>
    <xf numFmtId="4" fontId="12" fillId="3" borderId="30" xfId="3" applyNumberFormat="1" applyFont="1" applyFill="1" applyBorder="1" applyAlignment="1">
      <alignment horizontal="left" vertical="top" wrapText="1"/>
    </xf>
    <xf numFmtId="4" fontId="12" fillId="3" borderId="20" xfId="3" applyNumberFormat="1" applyFont="1" applyFill="1" applyBorder="1" applyAlignment="1">
      <alignment horizontal="left" vertical="top" wrapText="1"/>
    </xf>
    <xf numFmtId="1" fontId="12" fillId="0" borderId="11" xfId="3" applyNumberFormat="1" applyFont="1" applyBorder="1" applyAlignment="1">
      <alignment horizontal="left" vertical="top" wrapText="1"/>
    </xf>
    <xf numFmtId="0" fontId="12" fillId="3" borderId="12" xfId="3" applyFont="1" applyFill="1" applyBorder="1" applyAlignment="1">
      <alignment vertical="center" wrapText="1"/>
    </xf>
    <xf numFmtId="0" fontId="12" fillId="3" borderId="12" xfId="3" applyFont="1" applyFill="1" applyBorder="1" applyAlignment="1">
      <alignment horizontal="center" vertical="top"/>
    </xf>
    <xf numFmtId="4" fontId="12" fillId="3" borderId="28" xfId="3" applyNumberFormat="1" applyFont="1" applyFill="1" applyBorder="1" applyAlignment="1">
      <alignment horizontal="left" vertical="top" wrapText="1"/>
    </xf>
    <xf numFmtId="4" fontId="12" fillId="3" borderId="12" xfId="3" applyNumberFormat="1" applyFont="1" applyFill="1" applyBorder="1" applyAlignment="1">
      <alignment horizontal="left" vertical="top" wrapText="1"/>
    </xf>
    <xf numFmtId="4" fontId="12" fillId="3" borderId="13" xfId="3" applyNumberFormat="1" applyFont="1" applyFill="1" applyBorder="1" applyAlignment="1">
      <alignment horizontal="left" vertical="top" wrapText="1"/>
    </xf>
    <xf numFmtId="0" fontId="12" fillId="0" borderId="30" xfId="3" applyFont="1" applyBorder="1" applyAlignment="1">
      <alignment horizontal="center" vertical="top"/>
    </xf>
    <xf numFmtId="4" fontId="12" fillId="0" borderId="0" xfId="3" applyNumberFormat="1" applyFont="1" applyBorder="1" applyAlignment="1">
      <alignment horizontal="left" vertical="top" wrapText="1"/>
    </xf>
    <xf numFmtId="4" fontId="12" fillId="0" borderId="14" xfId="3" applyNumberFormat="1" applyFont="1" applyBorder="1" applyAlignment="1">
      <alignment horizontal="left" vertical="top" wrapText="1"/>
    </xf>
    <xf numFmtId="4" fontId="12" fillId="0" borderId="15" xfId="3" applyNumberFormat="1" applyFont="1" applyBorder="1" applyAlignment="1">
      <alignment horizontal="left" vertical="top" wrapText="1"/>
    </xf>
    <xf numFmtId="164" fontId="12" fillId="0" borderId="14" xfId="1" applyFont="1" applyBorder="1" applyAlignment="1">
      <alignment horizontal="center" vertical="top"/>
    </xf>
    <xf numFmtId="164" fontId="12" fillId="0" borderId="0" xfId="1" applyFont="1" applyBorder="1" applyAlignment="1">
      <alignment horizontal="center" vertical="top"/>
    </xf>
    <xf numFmtId="164" fontId="12" fillId="0" borderId="14" xfId="1" applyFont="1" applyFill="1" applyBorder="1" applyAlignment="1">
      <alignment horizontal="center" vertical="top"/>
    </xf>
    <xf numFmtId="164" fontId="12" fillId="0" borderId="14" xfId="1" applyFont="1" applyBorder="1" applyAlignment="1">
      <alignment horizontal="left" vertical="top" wrapText="1"/>
    </xf>
    <xf numFmtId="164" fontId="12" fillId="0" borderId="0" xfId="1" applyFont="1" applyBorder="1" applyAlignment="1">
      <alignment horizontal="left" vertical="top" wrapText="1"/>
    </xf>
    <xf numFmtId="164" fontId="12" fillId="0" borderId="15" xfId="1" applyFont="1" applyBorder="1" applyAlignment="1">
      <alignment horizontal="left" vertical="top" wrapText="1"/>
    </xf>
    <xf numFmtId="165" fontId="12" fillId="0" borderId="46" xfId="3" quotePrefix="1" applyNumberFormat="1" applyFont="1" applyBorder="1" applyAlignment="1">
      <alignment horizontal="left" vertical="top" wrapText="1"/>
    </xf>
    <xf numFmtId="0" fontId="12" fillId="0" borderId="14" xfId="3" applyFont="1" applyFill="1" applyBorder="1" applyAlignment="1">
      <alignment horizontal="center" vertical="top"/>
    </xf>
    <xf numFmtId="0" fontId="12" fillId="0" borderId="27" xfId="3" applyFont="1" applyBorder="1" applyAlignment="1">
      <alignment horizontal="center" vertical="center"/>
    </xf>
    <xf numFmtId="0" fontId="12" fillId="0" borderId="22" xfId="3" applyFont="1" applyBorder="1" applyAlignment="1">
      <alignment horizontal="left" vertical="center"/>
    </xf>
    <xf numFmtId="0" fontId="12" fillId="0" borderId="27" xfId="3" applyFont="1" applyBorder="1" applyAlignment="1">
      <alignment horizontal="left" vertical="center"/>
    </xf>
    <xf numFmtId="4" fontId="12" fillId="0" borderId="22" xfId="3" applyNumberFormat="1" applyFont="1" applyBorder="1" applyAlignment="1">
      <alignment horizontal="left" vertical="center" wrapText="1"/>
    </xf>
    <xf numFmtId="4" fontId="12" fillId="0" borderId="27" xfId="3" applyNumberFormat="1" applyFont="1" applyBorder="1" applyAlignment="1">
      <alignment horizontal="left" vertical="center" wrapText="1"/>
    </xf>
    <xf numFmtId="4" fontId="12" fillId="0" borderId="24" xfId="3" applyNumberFormat="1" applyFont="1" applyBorder="1" applyAlignment="1">
      <alignment horizontal="left" vertical="center" wrapText="1"/>
    </xf>
    <xf numFmtId="165" fontId="2" fillId="0" borderId="14" xfId="3" applyNumberFormat="1" applyFont="1" applyBorder="1" applyAlignment="1">
      <alignment horizontal="left" vertical="top" wrapText="1"/>
    </xf>
    <xf numFmtId="0" fontId="2" fillId="0" borderId="14" xfId="3" applyFont="1" applyBorder="1" applyAlignment="1">
      <alignment horizontal="center" vertical="top" wrapText="1"/>
    </xf>
    <xf numFmtId="0" fontId="2" fillId="0" borderId="14" xfId="3" applyFont="1" applyBorder="1" applyAlignment="1">
      <alignment horizontal="left" vertical="top" wrapText="1"/>
    </xf>
    <xf numFmtId="164" fontId="21" fillId="0" borderId="54" xfId="1" applyFont="1" applyFill="1" applyBorder="1" applyAlignment="1">
      <alignment horizontal="left" vertical="top" wrapText="1"/>
    </xf>
    <xf numFmtId="164" fontId="21" fillId="5" borderId="54" xfId="1" applyFont="1" applyFill="1" applyBorder="1" applyAlignment="1">
      <alignment horizontal="left" vertical="top" wrapText="1"/>
    </xf>
    <xf numFmtId="0" fontId="9" fillId="5" borderId="7" xfId="0" applyFont="1" applyFill="1" applyBorder="1" applyAlignment="1">
      <alignment horizontal="left" vertical="center" wrapText="1"/>
    </xf>
    <xf numFmtId="4" fontId="12" fillId="5" borderId="7" xfId="0" applyNumberFormat="1" applyFont="1" applyFill="1" applyBorder="1" applyAlignment="1">
      <alignment vertical="center"/>
    </xf>
    <xf numFmtId="49" fontId="12" fillId="0" borderId="26" xfId="0" applyNumberFormat="1" applyFont="1" applyFill="1" applyBorder="1" applyAlignment="1">
      <alignment horizontal="left" vertical="center" wrapText="1"/>
    </xf>
    <xf numFmtId="0" fontId="9" fillId="0" borderId="54" xfId="0" applyFont="1" applyBorder="1" applyAlignment="1">
      <alignment horizontal="center" vertical="center" wrapText="1"/>
    </xf>
    <xf numFmtId="0" fontId="9" fillId="5" borderId="53" xfId="0" applyNumberFormat="1" applyFont="1" applyFill="1" applyBorder="1" applyAlignment="1">
      <alignment horizontal="center" vertical="center"/>
    </xf>
    <xf numFmtId="4" fontId="12" fillId="5" borderId="54" xfId="0" applyNumberFormat="1" applyFont="1" applyFill="1" applyBorder="1" applyAlignment="1">
      <alignment vertical="center"/>
    </xf>
    <xf numFmtId="4" fontId="12" fillId="0" borderId="54" xfId="0" applyNumberFormat="1" applyFont="1" applyFill="1" applyBorder="1" applyAlignment="1">
      <alignment horizontal="center" vertical="center"/>
    </xf>
    <xf numFmtId="49" fontId="12" fillId="0" borderId="64" xfId="0" applyNumberFormat="1" applyFont="1" applyFill="1" applyBorder="1" applyAlignment="1">
      <alignment horizontal="center" vertical="center"/>
    </xf>
    <xf numFmtId="0" fontId="12" fillId="0" borderId="60" xfId="0" applyFont="1" applyBorder="1" applyAlignment="1">
      <alignment vertical="center"/>
    </xf>
    <xf numFmtId="0" fontId="19" fillId="0" borderId="67" xfId="0" applyFont="1" applyBorder="1" applyAlignment="1">
      <alignment vertical="center"/>
    </xf>
    <xf numFmtId="0" fontId="0" fillId="0" borderId="68" xfId="0" applyBorder="1" applyAlignment="1">
      <alignment vertical="center"/>
    </xf>
    <xf numFmtId="0" fontId="9" fillId="0" borderId="60" xfId="0" applyFont="1" applyBorder="1" applyAlignment="1">
      <alignment horizontal="left" vertical="center" wrapText="1"/>
    </xf>
    <xf numFmtId="0" fontId="9" fillId="0" borderId="0" xfId="0" applyFont="1" applyBorder="1" applyAlignment="1">
      <alignment horizontal="left" vertical="center" wrapText="1"/>
    </xf>
    <xf numFmtId="4" fontId="12" fillId="0" borderId="0" xfId="0" applyNumberFormat="1" applyFont="1" applyFill="1" applyBorder="1" applyAlignment="1">
      <alignment vertical="center"/>
    </xf>
    <xf numFmtId="4" fontId="12" fillId="0" borderId="16" xfId="0" applyNumberFormat="1" applyFont="1" applyFill="1" applyBorder="1" applyAlignment="1">
      <alignment vertical="center"/>
    </xf>
    <xf numFmtId="4" fontId="9" fillId="0" borderId="14" xfId="0" applyNumberFormat="1" applyFont="1" applyFill="1" applyBorder="1" applyAlignment="1">
      <alignment horizontal="center" vertical="center"/>
    </xf>
    <xf numFmtId="4" fontId="9" fillId="0" borderId="70" xfId="0" applyNumberFormat="1" applyFont="1" applyFill="1" applyBorder="1" applyAlignment="1">
      <alignment horizontal="center" vertical="center"/>
    </xf>
    <xf numFmtId="4" fontId="9" fillId="5" borderId="41" xfId="0" applyNumberFormat="1" applyFont="1" applyFill="1" applyBorder="1" applyAlignment="1">
      <alignment horizontal="center" vertical="center"/>
    </xf>
    <xf numFmtId="4" fontId="9" fillId="5" borderId="59" xfId="0" applyNumberFormat="1" applyFont="1" applyFill="1" applyBorder="1" applyAlignment="1">
      <alignment horizontal="center" vertical="center"/>
    </xf>
    <xf numFmtId="4" fontId="12" fillId="7" borderId="7" xfId="0" applyNumberFormat="1" applyFont="1" applyFill="1" applyBorder="1" applyAlignment="1">
      <alignment vertical="center"/>
    </xf>
    <xf numFmtId="4" fontId="9" fillId="7" borderId="7" xfId="0" applyNumberFormat="1" applyFont="1" applyFill="1" applyBorder="1" applyAlignment="1">
      <alignment horizontal="center" vertical="center"/>
    </xf>
    <xf numFmtId="4" fontId="9" fillId="7" borderId="54" xfId="0" applyNumberFormat="1" applyFont="1" applyFill="1" applyBorder="1" applyAlignment="1">
      <alignment horizontal="center" vertical="center"/>
    </xf>
    <xf numFmtId="0" fontId="28" fillId="4" borderId="7" xfId="0" applyFont="1" applyFill="1" applyBorder="1" applyAlignment="1">
      <alignment vertical="center" wrapText="1"/>
    </xf>
    <xf numFmtId="0" fontId="27" fillId="4" borderId="7"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28" fillId="5" borderId="7" xfId="0" applyFont="1" applyFill="1" applyBorder="1" applyAlignment="1">
      <alignment vertical="center" wrapText="1"/>
    </xf>
    <xf numFmtId="0" fontId="27" fillId="5" borderId="7" xfId="0" applyFont="1" applyFill="1" applyBorder="1" applyAlignment="1">
      <alignment horizontal="center" vertical="center" wrapText="1"/>
    </xf>
    <xf numFmtId="0" fontId="27" fillId="2" borderId="7" xfId="0" applyFont="1" applyFill="1" applyBorder="1" applyAlignment="1">
      <alignment vertical="center" wrapText="1"/>
    </xf>
    <xf numFmtId="0" fontId="27" fillId="0" borderId="26" xfId="0" applyFont="1" applyBorder="1" applyAlignment="1">
      <alignment vertical="center" wrapText="1"/>
    </xf>
    <xf numFmtId="0" fontId="27" fillId="0" borderId="26" xfId="0" applyFont="1" applyBorder="1" applyAlignment="1">
      <alignment horizontal="center" vertical="center" wrapText="1"/>
    </xf>
    <xf numFmtId="0" fontId="27" fillId="0" borderId="7" xfId="0" applyFont="1" applyBorder="1" applyAlignment="1">
      <alignment horizontal="left"/>
    </xf>
    <xf numFmtId="0" fontId="27" fillId="0" borderId="7" xfId="0" applyFont="1" applyBorder="1"/>
    <xf numFmtId="0" fontId="27" fillId="0" borderId="53" xfId="0" applyFont="1" applyBorder="1" applyAlignment="1">
      <alignment horizontal="left" vertical="center" wrapText="1"/>
    </xf>
    <xf numFmtId="0" fontId="28" fillId="4" borderId="53" xfId="0" applyFont="1" applyFill="1" applyBorder="1" applyAlignment="1">
      <alignment horizontal="left" vertical="center" wrapText="1"/>
    </xf>
    <xf numFmtId="164" fontId="21" fillId="4" borderId="54" xfId="1" applyFont="1" applyFill="1" applyBorder="1" applyAlignment="1">
      <alignment horizontal="left" vertical="top" wrapText="1"/>
    </xf>
    <xf numFmtId="164" fontId="21" fillId="7" borderId="54" xfId="1" applyFont="1" applyFill="1" applyBorder="1" applyAlignment="1">
      <alignment horizontal="left" vertical="top" wrapText="1"/>
    </xf>
    <xf numFmtId="0" fontId="28" fillId="0" borderId="53" xfId="0" applyFont="1" applyBorder="1" applyAlignment="1">
      <alignment horizontal="left" vertical="center" wrapText="1"/>
    </xf>
    <xf numFmtId="0" fontId="27" fillId="2" borderId="53" xfId="0" applyFont="1" applyFill="1" applyBorder="1" applyAlignment="1">
      <alignment horizontal="left" vertical="center" wrapText="1"/>
    </xf>
    <xf numFmtId="0" fontId="28" fillId="5" borderId="53" xfId="0" applyFont="1" applyFill="1" applyBorder="1" applyAlignment="1">
      <alignment horizontal="left" vertical="center" wrapText="1"/>
    </xf>
    <xf numFmtId="164" fontId="21" fillId="2" borderId="54" xfId="1" applyFont="1" applyFill="1" applyBorder="1" applyAlignment="1">
      <alignment horizontal="left" vertical="top" wrapText="1"/>
    </xf>
    <xf numFmtId="0" fontId="27" fillId="0" borderId="64" xfId="0" applyFont="1" applyBorder="1" applyAlignment="1">
      <alignment horizontal="left" vertical="center" wrapText="1"/>
    </xf>
    <xf numFmtId="164" fontId="21" fillId="6" borderId="54" xfId="1" applyFont="1" applyFill="1" applyBorder="1" applyAlignment="1">
      <alignment horizontal="left" vertical="top" wrapText="1"/>
    </xf>
    <xf numFmtId="165" fontId="2" fillId="0" borderId="73" xfId="3" applyNumberFormat="1" applyFont="1" applyBorder="1" applyAlignment="1">
      <alignment horizontal="left" vertical="top" wrapText="1"/>
    </xf>
    <xf numFmtId="165" fontId="2" fillId="0" borderId="66" xfId="3" applyNumberFormat="1" applyFont="1" applyBorder="1" applyAlignment="1">
      <alignment horizontal="left" vertical="top" wrapText="1"/>
    </xf>
    <xf numFmtId="0" fontId="2" fillId="0" borderId="67" xfId="3" applyFont="1" applyBorder="1" applyAlignment="1">
      <alignment horizontal="left" vertical="top" wrapText="1"/>
    </xf>
    <xf numFmtId="0" fontId="2" fillId="0" borderId="56" xfId="3" applyFont="1" applyBorder="1" applyAlignment="1">
      <alignment horizontal="left" vertical="top" wrapText="1"/>
    </xf>
    <xf numFmtId="0" fontId="27" fillId="0" borderId="74" xfId="3" applyFont="1" applyBorder="1" applyAlignment="1">
      <alignment horizontal="left" vertical="top" wrapText="1"/>
    </xf>
    <xf numFmtId="0" fontId="2" fillId="0" borderId="74" xfId="3" applyFont="1" applyBorder="1" applyAlignment="1">
      <alignment horizontal="left" vertical="top" wrapText="1"/>
    </xf>
    <xf numFmtId="164" fontId="21" fillId="0" borderId="57" xfId="1" applyFont="1" applyFill="1" applyBorder="1" applyAlignment="1">
      <alignment horizontal="left" vertical="top" wrapText="1"/>
    </xf>
    <xf numFmtId="164" fontId="21" fillId="0" borderId="53" xfId="1" applyFont="1" applyFill="1" applyBorder="1" applyAlignment="1">
      <alignment horizontal="left" vertical="top" wrapText="1"/>
    </xf>
    <xf numFmtId="164" fontId="21" fillId="4" borderId="53" xfId="1" applyFont="1" applyFill="1" applyBorder="1" applyAlignment="1">
      <alignment horizontal="left" vertical="top" wrapText="1"/>
    </xf>
    <xf numFmtId="164" fontId="21" fillId="7" borderId="53" xfId="1" applyFont="1" applyFill="1" applyBorder="1" applyAlignment="1">
      <alignment horizontal="left" vertical="top" wrapText="1"/>
    </xf>
    <xf numFmtId="164" fontId="21" fillId="2" borderId="53" xfId="1" applyFont="1" applyFill="1" applyBorder="1" applyAlignment="1">
      <alignment horizontal="left" vertical="top" wrapText="1"/>
    </xf>
    <xf numFmtId="164" fontId="21" fillId="5" borderId="53" xfId="1" applyFont="1" applyFill="1" applyBorder="1" applyAlignment="1">
      <alignment horizontal="left" vertical="top" wrapText="1"/>
    </xf>
    <xf numFmtId="164" fontId="21" fillId="6" borderId="53" xfId="1" applyFont="1" applyFill="1" applyBorder="1" applyAlignment="1">
      <alignment horizontal="left" vertical="top" wrapText="1"/>
    </xf>
    <xf numFmtId="164" fontId="21" fillId="0" borderId="55" xfId="1" applyFont="1" applyFill="1" applyBorder="1" applyAlignment="1">
      <alignment horizontal="left" vertical="top" wrapText="1"/>
    </xf>
    <xf numFmtId="39" fontId="26" fillId="0" borderId="36" xfId="1" applyNumberFormat="1" applyFont="1" applyBorder="1" applyAlignment="1">
      <alignment horizontal="right" vertical="center" wrapText="1"/>
    </xf>
    <xf numFmtId="0" fontId="27" fillId="0" borderId="53" xfId="0" applyFont="1" applyBorder="1" applyAlignment="1">
      <alignment horizontal="right" vertical="center" wrapText="1"/>
    </xf>
    <xf numFmtId="0" fontId="27" fillId="0" borderId="54" xfId="0" applyFont="1" applyBorder="1" applyAlignment="1">
      <alignment horizontal="right" vertical="center" wrapText="1"/>
    </xf>
    <xf numFmtId="0" fontId="27" fillId="4" borderId="53" xfId="0" applyFont="1" applyFill="1" applyBorder="1" applyAlignment="1">
      <alignment horizontal="right" vertical="center" wrapText="1"/>
    </xf>
    <xf numFmtId="0" fontId="27" fillId="4" borderId="54" xfId="0" applyFont="1" applyFill="1" applyBorder="1" applyAlignment="1">
      <alignment horizontal="right" vertical="center" wrapText="1"/>
    </xf>
    <xf numFmtId="0" fontId="27" fillId="7" borderId="53" xfId="0" applyFont="1" applyFill="1" applyBorder="1" applyAlignment="1">
      <alignment horizontal="right" vertical="center" wrapText="1"/>
    </xf>
    <xf numFmtId="39" fontId="28" fillId="7" borderId="54" xfId="1" applyNumberFormat="1" applyFont="1" applyFill="1" applyBorder="1" applyAlignment="1">
      <alignment horizontal="right" vertical="center" wrapText="1"/>
    </xf>
    <xf numFmtId="0" fontId="27" fillId="2" borderId="53" xfId="0" applyFont="1" applyFill="1" applyBorder="1" applyAlignment="1">
      <alignment horizontal="right" vertical="center" wrapText="1"/>
    </xf>
    <xf numFmtId="0" fontId="27" fillId="2" borderId="54" xfId="0" applyFont="1" applyFill="1" applyBorder="1" applyAlignment="1">
      <alignment horizontal="right" vertical="center" wrapText="1"/>
    </xf>
    <xf numFmtId="0" fontId="27" fillId="5" borderId="53" xfId="0" applyFont="1" applyFill="1" applyBorder="1" applyAlignment="1">
      <alignment horizontal="right" vertical="center" wrapText="1"/>
    </xf>
    <xf numFmtId="0" fontId="27" fillId="5" borderId="54" xfId="0" applyFont="1" applyFill="1" applyBorder="1" applyAlignment="1">
      <alignment horizontal="right" vertical="center" wrapText="1"/>
    </xf>
    <xf numFmtId="0" fontId="27" fillId="6" borderId="53" xfId="0" applyFont="1" applyFill="1" applyBorder="1" applyAlignment="1">
      <alignment horizontal="right" vertical="center" wrapText="1"/>
    </xf>
    <xf numFmtId="39" fontId="28" fillId="6" borderId="54" xfId="1" applyNumberFormat="1" applyFont="1" applyFill="1" applyBorder="1" applyAlignment="1">
      <alignment horizontal="right" vertical="center" wrapText="1"/>
    </xf>
    <xf numFmtId="39" fontId="28" fillId="0" borderId="54" xfId="1" applyNumberFormat="1" applyFont="1" applyBorder="1" applyAlignment="1">
      <alignment horizontal="right" vertical="center" wrapText="1"/>
    </xf>
    <xf numFmtId="0" fontId="27" fillId="0" borderId="55" xfId="0" applyFont="1" applyBorder="1" applyAlignment="1">
      <alignment horizontal="right" vertical="center" wrapText="1"/>
    </xf>
    <xf numFmtId="0" fontId="27" fillId="0" borderId="57" xfId="0" applyFont="1" applyBorder="1" applyAlignment="1">
      <alignment horizontal="right" vertical="center" wrapText="1"/>
    </xf>
    <xf numFmtId="0" fontId="27" fillId="0" borderId="54" xfId="0" applyFont="1" applyBorder="1" applyAlignment="1">
      <alignment horizontal="center" vertical="center" wrapText="1"/>
    </xf>
    <xf numFmtId="0" fontId="27" fillId="4" borderId="54" xfId="0" applyFont="1" applyFill="1" applyBorder="1" applyAlignment="1">
      <alignment horizontal="center" vertical="center" wrapText="1"/>
    </xf>
    <xf numFmtId="0" fontId="27" fillId="2" borderId="54" xfId="0" applyFont="1" applyFill="1" applyBorder="1" applyAlignment="1">
      <alignment horizontal="center" vertical="center" wrapText="1"/>
    </xf>
    <xf numFmtId="0" fontId="27" fillId="5" borderId="54" xfId="0" applyFont="1" applyFill="1" applyBorder="1" applyAlignment="1">
      <alignment horizontal="center" vertical="center" wrapText="1"/>
    </xf>
    <xf numFmtId="0" fontId="27" fillId="0" borderId="72" xfId="0" applyFont="1" applyBorder="1" applyAlignment="1">
      <alignment horizontal="center" vertical="center" wrapText="1"/>
    </xf>
    <xf numFmtId="0" fontId="27" fillId="0" borderId="55" xfId="0" applyFont="1" applyBorder="1" applyAlignment="1">
      <alignment horizontal="left" vertical="center" wrapText="1"/>
    </xf>
    <xf numFmtId="0" fontId="27" fillId="0" borderId="56" xfId="0" applyFont="1" applyBorder="1" applyAlignment="1">
      <alignment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0" borderId="42" xfId="0" applyFont="1" applyBorder="1"/>
    <xf numFmtId="0" fontId="27" fillId="0" borderId="12" xfId="0" applyFont="1" applyBorder="1" applyAlignment="1">
      <alignment vertical="center" wrapText="1"/>
    </xf>
    <xf numFmtId="0" fontId="27" fillId="0" borderId="77" xfId="0" applyFont="1" applyBorder="1" applyAlignment="1">
      <alignment horizontal="left"/>
    </xf>
    <xf numFmtId="0" fontId="27" fillId="0" borderId="69" xfId="0" applyFont="1" applyBorder="1" applyAlignment="1">
      <alignment horizontal="left" vertical="center" wrapText="1"/>
    </xf>
    <xf numFmtId="0" fontId="27" fillId="0" borderId="42" xfId="0" applyFont="1" applyBorder="1" applyAlignment="1">
      <alignment horizontal="center"/>
    </xf>
    <xf numFmtId="0" fontId="27" fillId="0" borderId="12" xfId="0" applyFont="1" applyBorder="1" applyAlignment="1">
      <alignment horizontal="center" vertical="center" wrapText="1"/>
    </xf>
    <xf numFmtId="0" fontId="27" fillId="0" borderId="78" xfId="0" applyFont="1" applyBorder="1" applyAlignment="1">
      <alignment horizontal="center"/>
    </xf>
    <xf numFmtId="0" fontId="27" fillId="0" borderId="65" xfId="0" applyFont="1" applyBorder="1" applyAlignment="1">
      <alignment horizontal="center" vertical="center" wrapText="1"/>
    </xf>
    <xf numFmtId="0" fontId="27" fillId="0" borderId="69" xfId="0" applyFont="1" applyBorder="1" applyAlignment="1">
      <alignment horizontal="right" vertical="center" wrapText="1"/>
    </xf>
    <xf numFmtId="0" fontId="20" fillId="0" borderId="49" xfId="0" applyFont="1" applyFill="1" applyBorder="1" applyAlignment="1">
      <alignment horizontal="center" vertical="center" wrapText="1"/>
    </xf>
    <xf numFmtId="0" fontId="27" fillId="0" borderId="65" xfId="0" applyFont="1" applyBorder="1" applyAlignment="1">
      <alignment horizontal="right" vertical="center" wrapText="1"/>
    </xf>
    <xf numFmtId="164" fontId="20" fillId="0" borderId="49" xfId="1" applyFont="1" applyFill="1" applyBorder="1" applyAlignment="1">
      <alignment horizontal="center" vertical="center" wrapText="1"/>
    </xf>
    <xf numFmtId="164" fontId="21" fillId="0" borderId="69" xfId="1" applyFont="1" applyFill="1" applyBorder="1" applyAlignment="1">
      <alignment horizontal="left" vertical="top" wrapText="1"/>
    </xf>
    <xf numFmtId="0" fontId="27" fillId="0" borderId="77" xfId="0" applyFont="1" applyBorder="1" applyAlignment="1">
      <alignment horizontal="right"/>
    </xf>
    <xf numFmtId="0" fontId="27" fillId="0" borderId="78" xfId="0" applyFont="1" applyBorder="1" applyAlignment="1">
      <alignment horizontal="right"/>
    </xf>
    <xf numFmtId="164" fontId="21" fillId="0" borderId="77" xfId="1" applyFont="1" applyFill="1" applyBorder="1" applyAlignment="1">
      <alignment horizontal="left" vertical="top" wrapText="1"/>
    </xf>
    <xf numFmtId="164" fontId="21" fillId="0" borderId="78" xfId="1" applyFont="1" applyFill="1" applyBorder="1" applyAlignment="1">
      <alignment horizontal="left" vertical="top" wrapText="1"/>
    </xf>
    <xf numFmtId="164" fontId="20" fillId="0" borderId="76" xfId="1" applyFont="1" applyFill="1" applyBorder="1" applyAlignment="1">
      <alignment horizontal="center" vertical="center" wrapText="1"/>
    </xf>
    <xf numFmtId="164" fontId="21" fillId="0" borderId="63" xfId="1" applyFont="1" applyFill="1" applyBorder="1" applyAlignment="1">
      <alignment horizontal="center" vertical="center" wrapText="1"/>
    </xf>
    <xf numFmtId="0" fontId="42" fillId="0" borderId="7" xfId="0" applyFont="1" applyBorder="1" applyAlignment="1">
      <alignment horizontal="left" vertical="center" wrapText="1"/>
    </xf>
    <xf numFmtId="0" fontId="42" fillId="0" borderId="7" xfId="0" applyFont="1" applyBorder="1" applyAlignment="1">
      <alignment vertical="center" wrapText="1"/>
    </xf>
    <xf numFmtId="0" fontId="44" fillId="0" borderId="7" xfId="0" applyFont="1" applyBorder="1" applyAlignment="1">
      <alignment vertical="center" wrapText="1"/>
    </xf>
    <xf numFmtId="0" fontId="44" fillId="0" borderId="9" xfId="0" applyFont="1" applyBorder="1" applyAlignment="1">
      <alignment horizontal="center" vertical="center" wrapText="1"/>
    </xf>
    <xf numFmtId="0" fontId="44" fillId="0" borderId="9" xfId="0" applyFont="1" applyBorder="1" applyAlignment="1">
      <alignment vertical="center" wrapText="1"/>
    </xf>
    <xf numFmtId="0" fontId="2" fillId="0" borderId="7" xfId="3" applyFont="1" applyFill="1" applyBorder="1" applyAlignment="1">
      <alignment horizontal="left" vertical="top" wrapText="1"/>
    </xf>
    <xf numFmtId="0" fontId="44" fillId="0" borderId="10" xfId="0" applyFont="1" applyBorder="1" applyAlignment="1">
      <alignment vertical="center" wrapText="1"/>
    </xf>
    <xf numFmtId="0" fontId="45" fillId="0" borderId="7" xfId="0" applyFont="1" applyBorder="1" applyAlignment="1">
      <alignment horizontal="left" vertical="center" wrapText="1"/>
    </xf>
    <xf numFmtId="0" fontId="45" fillId="0" borderId="7" xfId="0" applyFont="1" applyBorder="1" applyAlignment="1">
      <alignment vertical="center" wrapText="1"/>
    </xf>
    <xf numFmtId="0" fontId="45" fillId="0" borderId="9" xfId="0" applyFont="1" applyBorder="1" applyAlignment="1">
      <alignment horizontal="center" vertical="center" wrapText="1"/>
    </xf>
    <xf numFmtId="0" fontId="45" fillId="0" borderId="9" xfId="0" applyFont="1" applyBorder="1" applyAlignment="1">
      <alignment vertical="center" wrapText="1"/>
    </xf>
    <xf numFmtId="0" fontId="45" fillId="0" borderId="10" xfId="0" applyFont="1" applyBorder="1" applyAlignment="1">
      <alignment vertical="center" wrapText="1"/>
    </xf>
    <xf numFmtId="0" fontId="46" fillId="0" borderId="7" xfId="0" applyFont="1" applyBorder="1" applyAlignment="1">
      <alignment vertical="center" wrapText="1"/>
    </xf>
    <xf numFmtId="0" fontId="46" fillId="0" borderId="9" xfId="0" applyFont="1" applyBorder="1" applyAlignment="1">
      <alignment horizontal="center" vertical="center" wrapText="1"/>
    </xf>
    <xf numFmtId="0" fontId="46" fillId="0" borderId="9" xfId="0" applyFont="1" applyBorder="1" applyAlignment="1">
      <alignment vertical="center" wrapText="1"/>
    </xf>
    <xf numFmtId="0" fontId="46" fillId="0" borderId="10" xfId="0" applyFont="1" applyBorder="1" applyAlignment="1">
      <alignment vertical="center" wrapText="1"/>
    </xf>
    <xf numFmtId="0" fontId="47" fillId="0" borderId="7" xfId="0" applyFont="1" applyBorder="1" applyAlignment="1">
      <alignment horizontal="center" vertical="center" wrapText="1"/>
    </xf>
    <xf numFmtId="0" fontId="44" fillId="0" borderId="7" xfId="0" applyFont="1" applyBorder="1" applyAlignment="1">
      <alignment horizontal="center" vertical="center" wrapText="1"/>
    </xf>
    <xf numFmtId="0" fontId="44" fillId="0" borderId="9" xfId="0" applyFont="1" applyBorder="1" applyAlignment="1">
      <alignment horizontal="right" vertical="center" wrapText="1"/>
    </xf>
    <xf numFmtId="0" fontId="44" fillId="0" borderId="10" xfId="0" applyFont="1" applyBorder="1" applyAlignment="1">
      <alignment horizontal="right" vertical="center" wrapText="1"/>
    </xf>
    <xf numFmtId="0" fontId="48" fillId="0" borderId="7" xfId="0" applyFont="1" applyBorder="1" applyAlignment="1">
      <alignment vertical="center" wrapText="1"/>
    </xf>
    <xf numFmtId="0" fontId="48" fillId="0" borderId="9" xfId="0" applyFont="1" applyBorder="1" applyAlignment="1">
      <alignment vertical="center" wrapText="1"/>
    </xf>
    <xf numFmtId="39" fontId="28" fillId="0" borderId="10" xfId="1" applyNumberFormat="1" applyFont="1" applyBorder="1" applyAlignment="1">
      <alignment horizontal="right" vertical="center" wrapText="1"/>
    </xf>
    <xf numFmtId="0" fontId="49" fillId="0" borderId="7" xfId="0" applyFont="1" applyBorder="1" applyAlignment="1">
      <alignment horizontal="left" vertical="center" wrapText="1"/>
    </xf>
    <xf numFmtId="0" fontId="49" fillId="0" borderId="7" xfId="0" applyFont="1" applyBorder="1" applyAlignment="1">
      <alignment vertical="center" wrapText="1"/>
    </xf>
    <xf numFmtId="0" fontId="49" fillId="0" borderId="9" xfId="0" applyFont="1" applyBorder="1" applyAlignment="1">
      <alignment horizontal="center" vertical="center" wrapText="1"/>
    </xf>
    <xf numFmtId="0" fontId="49" fillId="0" borderId="9" xfId="0" applyFont="1" applyBorder="1" applyAlignment="1">
      <alignment vertical="center" wrapText="1"/>
    </xf>
    <xf numFmtId="0" fontId="27" fillId="0" borderId="10" xfId="0" applyFont="1" applyBorder="1"/>
    <xf numFmtId="0" fontId="46" fillId="0" borderId="7" xfId="0" applyFont="1" applyBorder="1" applyAlignment="1">
      <alignment horizontal="left" vertical="center" wrapText="1"/>
    </xf>
    <xf numFmtId="0" fontId="42" fillId="0" borderId="7" xfId="0" applyFont="1" applyBorder="1" applyAlignment="1">
      <alignment vertical="center"/>
    </xf>
    <xf numFmtId="0" fontId="41" fillId="0" borderId="7" xfId="0" applyFont="1" applyBorder="1" applyAlignment="1">
      <alignment vertical="center" wrapText="1"/>
    </xf>
    <xf numFmtId="0" fontId="41" fillId="0" borderId="9" xfId="0" applyFont="1" applyBorder="1" applyAlignment="1">
      <alignment horizontal="center" vertical="center" wrapText="1"/>
    </xf>
    <xf numFmtId="0" fontId="27" fillId="0" borderId="9" xfId="0" applyFont="1" applyBorder="1" applyAlignment="1">
      <alignment horizontal="center"/>
    </xf>
    <xf numFmtId="0" fontId="27" fillId="0" borderId="9" xfId="0" applyFont="1" applyBorder="1"/>
    <xf numFmtId="0" fontId="41" fillId="0" borderId="9" xfId="0" applyFont="1" applyBorder="1" applyAlignment="1">
      <alignment vertical="center" wrapText="1"/>
    </xf>
    <xf numFmtId="0" fontId="41" fillId="0" borderId="10" xfId="0" applyFont="1" applyBorder="1" applyAlignment="1">
      <alignment vertical="center" wrapText="1"/>
    </xf>
    <xf numFmtId="0" fontId="44" fillId="0" borderId="7" xfId="0" applyFont="1" applyBorder="1" applyAlignment="1">
      <alignment horizontal="left" vertical="center" wrapText="1" indent="1"/>
    </xf>
    <xf numFmtId="0" fontId="41" fillId="0" borderId="7" xfId="0" applyFont="1" applyBorder="1" applyAlignment="1">
      <alignment horizontal="left" vertical="center" wrapText="1"/>
    </xf>
    <xf numFmtId="0" fontId="50" fillId="0" borderId="7" xfId="0" applyFont="1" applyBorder="1" applyAlignment="1">
      <alignment horizontal="left" vertical="center" wrapText="1"/>
    </xf>
    <xf numFmtId="0" fontId="50" fillId="0" borderId="7" xfId="0" applyFont="1" applyBorder="1" applyAlignment="1">
      <alignment vertical="center" wrapText="1"/>
    </xf>
    <xf numFmtId="0" fontId="50" fillId="0" borderId="9" xfId="0" applyFont="1" applyBorder="1" applyAlignment="1">
      <alignment horizontal="center" vertical="center" wrapText="1"/>
    </xf>
    <xf numFmtId="0" fontId="50" fillId="0" borderId="9" xfId="0" applyFont="1" applyBorder="1" applyAlignment="1">
      <alignment vertical="center" wrapText="1"/>
    </xf>
    <xf numFmtId="0" fontId="48" fillId="0" borderId="7" xfId="0" applyFont="1" applyBorder="1" applyAlignment="1">
      <alignment horizontal="left" vertical="center" wrapText="1"/>
    </xf>
    <xf numFmtId="0" fontId="48" fillId="0" borderId="9" xfId="0" applyFont="1" applyBorder="1" applyAlignment="1">
      <alignment horizontal="center" vertical="center" wrapText="1"/>
    </xf>
    <xf numFmtId="0" fontId="51" fillId="0" borderId="7" xfId="0" applyFont="1" applyBorder="1" applyAlignment="1">
      <alignment horizontal="left" vertical="center" wrapText="1"/>
    </xf>
    <xf numFmtId="0" fontId="51" fillId="0" borderId="7" xfId="0" applyFont="1" applyBorder="1" applyAlignment="1">
      <alignment vertical="center" wrapText="1"/>
    </xf>
    <xf numFmtId="0" fontId="51" fillId="0" borderId="9" xfId="0" applyFont="1" applyBorder="1" applyAlignment="1">
      <alignment horizontal="center" vertical="center" wrapText="1"/>
    </xf>
    <xf numFmtId="0" fontId="51" fillId="0" borderId="9" xfId="0" applyFont="1" applyBorder="1" applyAlignment="1">
      <alignment vertical="center" wrapText="1"/>
    </xf>
    <xf numFmtId="0" fontId="51" fillId="0" borderId="10" xfId="0" applyFont="1" applyBorder="1" applyAlignment="1">
      <alignment vertical="center" wrapText="1"/>
    </xf>
    <xf numFmtId="0" fontId="49" fillId="0" borderId="10" xfId="0" applyFont="1" applyBorder="1" applyAlignment="1">
      <alignment vertical="center" wrapText="1"/>
    </xf>
    <xf numFmtId="0" fontId="52" fillId="0" borderId="7" xfId="0" applyFont="1" applyBorder="1" applyAlignment="1">
      <alignment horizontal="left" vertical="center" wrapText="1"/>
    </xf>
    <xf numFmtId="0" fontId="52" fillId="0" borderId="7" xfId="0" applyFont="1" applyBorder="1" applyAlignment="1">
      <alignment vertical="center" wrapText="1"/>
    </xf>
    <xf numFmtId="0" fontId="52" fillId="0" borderId="9" xfId="0" applyFont="1" applyBorder="1" applyAlignment="1">
      <alignment horizontal="center" vertical="center" wrapText="1"/>
    </xf>
    <xf numFmtId="0" fontId="52" fillId="0" borderId="9" xfId="0" applyFont="1" applyBorder="1" applyAlignment="1">
      <alignment vertical="center" wrapText="1"/>
    </xf>
    <xf numFmtId="0" fontId="52" fillId="0" borderId="10" xfId="0" applyFont="1" applyBorder="1" applyAlignment="1">
      <alignment vertical="center" wrapText="1"/>
    </xf>
    <xf numFmtId="0" fontId="42" fillId="0" borderId="7" xfId="0" applyFont="1" applyBorder="1" applyAlignment="1">
      <alignment horizontal="left" vertical="center"/>
    </xf>
    <xf numFmtId="0" fontId="44" fillId="0" borderId="7" xfId="0" applyFont="1" applyBorder="1" applyAlignment="1">
      <alignment horizontal="left" vertical="center" wrapText="1" indent="2"/>
    </xf>
    <xf numFmtId="0" fontId="42" fillId="0" borderId="9" xfId="0" applyFont="1" applyBorder="1" applyAlignment="1">
      <alignment vertical="center"/>
    </xf>
    <xf numFmtId="39" fontId="26" fillId="0" borderId="10" xfId="1" applyNumberFormat="1" applyFont="1" applyBorder="1" applyAlignment="1">
      <alignment horizontal="right" vertical="center" wrapText="1"/>
    </xf>
    <xf numFmtId="0" fontId="27" fillId="0" borderId="18" xfId="0" applyFont="1" applyBorder="1"/>
    <xf numFmtId="0" fontId="2" fillId="0" borderId="9" xfId="3" applyBorder="1" applyAlignment="1">
      <alignment horizontal="left" vertical="top" wrapText="1"/>
    </xf>
    <xf numFmtId="0" fontId="27" fillId="0" borderId="36" xfId="0" applyFont="1" applyBorder="1"/>
    <xf numFmtId="0" fontId="27" fillId="0" borderId="7" xfId="3" applyFont="1" applyBorder="1" applyAlignment="1">
      <alignment horizontal="left" vertical="top" wrapText="1"/>
    </xf>
    <xf numFmtId="0" fontId="44" fillId="2" borderId="9" xfId="0" applyFont="1" applyFill="1" applyBorder="1" applyAlignment="1">
      <alignment horizontal="center" vertical="center" wrapText="1"/>
    </xf>
    <xf numFmtId="0" fontId="45" fillId="2" borderId="9" xfId="0" applyFont="1" applyFill="1" applyBorder="1" applyAlignment="1">
      <alignment horizontal="center" vertical="center" wrapText="1"/>
    </xf>
    <xf numFmtId="0" fontId="46" fillId="2" borderId="9" xfId="0" applyFont="1" applyFill="1" applyBorder="1" applyAlignment="1">
      <alignment horizontal="center" vertical="center" wrapText="1"/>
    </xf>
    <xf numFmtId="0" fontId="42" fillId="2" borderId="9" xfId="0" applyFont="1" applyFill="1" applyBorder="1" applyAlignment="1">
      <alignment horizontal="center" vertical="center" wrapText="1"/>
    </xf>
    <xf numFmtId="164" fontId="2" fillId="0" borderId="54" xfId="1" applyFont="1" applyFill="1" applyBorder="1" applyAlignment="1">
      <alignment horizontal="left" vertical="top" wrapText="1"/>
    </xf>
    <xf numFmtId="0" fontId="41" fillId="0" borderId="55" xfId="0" applyFont="1" applyBorder="1" applyAlignment="1"/>
    <xf numFmtId="0" fontId="41" fillId="0" borderId="56" xfId="0" applyFont="1" applyBorder="1" applyAlignment="1"/>
    <xf numFmtId="0" fontId="41" fillId="0" borderId="83" xfId="0" applyFont="1" applyBorder="1" applyAlignment="1"/>
    <xf numFmtId="0" fontId="41" fillId="0" borderId="79" xfId="0" applyFont="1" applyBorder="1" applyAlignment="1"/>
    <xf numFmtId="0" fontId="42" fillId="0" borderId="49" xfId="0" applyFont="1" applyBorder="1" applyAlignment="1">
      <alignment horizontal="center" vertical="center" wrapText="1"/>
    </xf>
    <xf numFmtId="164" fontId="9" fillId="0" borderId="49" xfId="1" applyFont="1" applyFill="1" applyBorder="1" applyAlignment="1">
      <alignment horizontal="center" vertical="center" wrapText="1"/>
    </xf>
    <xf numFmtId="0" fontId="42" fillId="4" borderId="12" xfId="0" applyFont="1" applyFill="1" applyBorder="1" applyAlignment="1">
      <alignment horizontal="left" vertical="center" wrapText="1"/>
    </xf>
    <xf numFmtId="0" fontId="42" fillId="4" borderId="12" xfId="0" applyFont="1" applyFill="1" applyBorder="1" applyAlignment="1">
      <alignment vertical="center" wrapText="1"/>
    </xf>
    <xf numFmtId="0" fontId="44" fillId="4" borderId="12" xfId="0" applyFont="1" applyFill="1" applyBorder="1" applyAlignment="1">
      <alignment vertical="center" wrapText="1"/>
    </xf>
    <xf numFmtId="0" fontId="44" fillId="4" borderId="36" xfId="0" applyFont="1" applyFill="1" applyBorder="1" applyAlignment="1">
      <alignment horizontal="center" vertical="center" wrapText="1"/>
    </xf>
    <xf numFmtId="0" fontId="44" fillId="4" borderId="36" xfId="0" applyFont="1" applyFill="1" applyBorder="1" applyAlignment="1">
      <alignment vertical="center" wrapText="1"/>
    </xf>
    <xf numFmtId="0" fontId="2" fillId="4" borderId="12" xfId="3" applyFont="1" applyFill="1" applyBorder="1" applyAlignment="1">
      <alignment horizontal="left" vertical="top" wrapText="1"/>
    </xf>
    <xf numFmtId="0" fontId="44" fillId="4" borderId="31" xfId="0" applyFont="1" applyFill="1" applyBorder="1" applyAlignment="1">
      <alignment vertical="center" wrapText="1"/>
    </xf>
    <xf numFmtId="0" fontId="48" fillId="7" borderId="7" xfId="0" applyFont="1" applyFill="1" applyBorder="1" applyAlignment="1">
      <alignment vertical="center" wrapText="1"/>
    </xf>
    <xf numFmtId="0" fontId="42" fillId="7" borderId="9" xfId="0" applyFont="1" applyFill="1" applyBorder="1" applyAlignment="1">
      <alignment horizontal="center" vertical="center" wrapText="1"/>
    </xf>
    <xf numFmtId="0" fontId="48" fillId="7" borderId="9" xfId="0" applyFont="1" applyFill="1" applyBorder="1" applyAlignment="1">
      <alignment vertical="center" wrapText="1"/>
    </xf>
    <xf numFmtId="0" fontId="2" fillId="7" borderId="7" xfId="3" applyFont="1" applyFill="1" applyBorder="1" applyAlignment="1">
      <alignment horizontal="left" vertical="top" wrapText="1"/>
    </xf>
    <xf numFmtId="39" fontId="28" fillId="7" borderId="10" xfId="1" applyNumberFormat="1" applyFont="1" applyFill="1" applyBorder="1" applyAlignment="1">
      <alignment horizontal="right" vertical="center" wrapText="1"/>
    </xf>
    <xf numFmtId="0" fontId="42" fillId="7" borderId="7" xfId="0" applyFont="1" applyFill="1" applyBorder="1" applyAlignment="1">
      <alignment vertical="center"/>
    </xf>
    <xf numFmtId="0" fontId="41" fillId="7" borderId="7" xfId="0" applyFont="1" applyFill="1" applyBorder="1" applyAlignment="1">
      <alignment vertical="center" wrapText="1"/>
    </xf>
    <xf numFmtId="0" fontId="41" fillId="7" borderId="9" xfId="0" applyFont="1" applyFill="1" applyBorder="1" applyAlignment="1">
      <alignment horizontal="center" vertical="center" wrapText="1"/>
    </xf>
    <xf numFmtId="0" fontId="42" fillId="7" borderId="9" xfId="0" applyFont="1" applyFill="1" applyBorder="1" applyAlignment="1">
      <alignment horizontal="right" vertical="center" wrapText="1"/>
    </xf>
    <xf numFmtId="0" fontId="41" fillId="7" borderId="9" xfId="0" applyFont="1" applyFill="1" applyBorder="1" applyAlignment="1">
      <alignment vertical="center" wrapText="1"/>
    </xf>
    <xf numFmtId="0" fontId="44" fillId="7" borderId="7" xfId="0" applyFont="1" applyFill="1" applyBorder="1" applyAlignment="1">
      <alignment vertical="center" wrapText="1"/>
    </xf>
    <xf numFmtId="0" fontId="44" fillId="7" borderId="9" xfId="0" applyFont="1" applyFill="1" applyBorder="1" applyAlignment="1">
      <alignment horizontal="center" vertical="center" wrapText="1"/>
    </xf>
    <xf numFmtId="0" fontId="44" fillId="7" borderId="9" xfId="0" applyFont="1" applyFill="1" applyBorder="1" applyAlignment="1">
      <alignment vertical="center" wrapText="1"/>
    </xf>
    <xf numFmtId="0" fontId="27" fillId="8" borderId="54" xfId="0" applyFont="1" applyFill="1" applyBorder="1" applyAlignment="1">
      <alignment horizontal="center" vertical="center" wrapText="1"/>
    </xf>
    <xf numFmtId="0" fontId="53" fillId="0" borderId="0" xfId="0" applyFont="1"/>
    <xf numFmtId="0" fontId="21" fillId="0" borderId="0" xfId="3" applyFont="1" applyFill="1" applyBorder="1" applyAlignment="1">
      <alignment horizontal="left" vertical="center" wrapText="1"/>
    </xf>
    <xf numFmtId="0" fontId="21" fillId="0" borderId="0" xfId="3" applyFont="1" applyFill="1" applyBorder="1" applyAlignment="1">
      <alignment horizontal="center" vertical="center"/>
    </xf>
    <xf numFmtId="0" fontId="21" fillId="0" borderId="16" xfId="3" applyFont="1" applyFill="1" applyBorder="1" applyAlignment="1">
      <alignment horizontal="center" vertical="center" wrapText="1"/>
    </xf>
    <xf numFmtId="0" fontId="21" fillId="0" borderId="14" xfId="3" applyFont="1" applyFill="1" applyBorder="1" applyAlignment="1">
      <alignment horizontal="center" vertical="center" wrapText="1"/>
    </xf>
    <xf numFmtId="164" fontId="21" fillId="0" borderId="14" xfId="1" applyFont="1" applyFill="1" applyBorder="1" applyAlignment="1">
      <alignment horizontal="center" vertical="center" wrapText="1"/>
    </xf>
    <xf numFmtId="1" fontId="44" fillId="0" borderId="9" xfId="0" applyNumberFormat="1" applyFont="1" applyBorder="1" applyAlignment="1">
      <alignment horizontal="center" vertical="center" wrapText="1"/>
    </xf>
    <xf numFmtId="0" fontId="42" fillId="0" borderId="7" xfId="0" applyFont="1" applyBorder="1" applyAlignment="1">
      <alignment horizontal="center" vertical="center" wrapText="1"/>
    </xf>
    <xf numFmtId="0" fontId="42" fillId="0" borderId="9" xfId="0" applyFont="1" applyBorder="1" applyAlignment="1">
      <alignment horizontal="right" vertical="center" wrapText="1"/>
    </xf>
    <xf numFmtId="0" fontId="3" fillId="0" borderId="7" xfId="3" applyFont="1" applyFill="1" applyBorder="1" applyAlignment="1">
      <alignment horizontal="left" vertical="top" wrapText="1"/>
    </xf>
    <xf numFmtId="0" fontId="42" fillId="0" borderId="10" xfId="0" applyFont="1" applyBorder="1" applyAlignment="1">
      <alignment horizontal="right" vertical="center" wrapText="1"/>
    </xf>
    <xf numFmtId="0" fontId="3" fillId="0" borderId="0" xfId="3" applyFont="1" applyFill="1" applyBorder="1" applyAlignment="1">
      <alignment horizontal="left" vertical="top" wrapText="1"/>
    </xf>
    <xf numFmtId="0" fontId="44" fillId="0" borderId="7" xfId="0" applyFont="1" applyBorder="1" applyAlignment="1">
      <alignment horizontal="left" vertical="center" wrapText="1"/>
    </xf>
    <xf numFmtId="0" fontId="9" fillId="0" borderId="7" xfId="0" applyFont="1" applyBorder="1" applyAlignment="1">
      <alignment horizontal="center" vertical="center" wrapText="1"/>
    </xf>
    <xf numFmtId="0" fontId="9" fillId="0" borderId="35" xfId="0" applyFont="1" applyBorder="1" applyAlignment="1">
      <alignment horizontal="left" indent="2"/>
    </xf>
    <xf numFmtId="0" fontId="26" fillId="0" borderId="53" xfId="0" applyFont="1" applyBorder="1" applyAlignment="1">
      <alignment horizontal="center"/>
    </xf>
    <xf numFmtId="0" fontId="26" fillId="0" borderId="7" xfId="0" applyFont="1" applyBorder="1" applyAlignment="1">
      <alignment horizontal="center"/>
    </xf>
    <xf numFmtId="0" fontId="12" fillId="0" borderId="7" xfId="3" applyFont="1" applyFill="1" applyBorder="1" applyAlignment="1">
      <alignment horizontal="center" vertical="top"/>
    </xf>
    <xf numFmtId="0" fontId="44" fillId="0" borderId="9" xfId="0" applyFont="1" applyFill="1" applyBorder="1" applyAlignment="1">
      <alignment horizontal="center" vertical="center" wrapText="1"/>
    </xf>
    <xf numFmtId="0" fontId="46" fillId="0" borderId="9" xfId="0" applyFont="1" applyFill="1" applyBorder="1" applyAlignment="1">
      <alignment horizontal="center" vertical="center" wrapText="1"/>
    </xf>
    <xf numFmtId="165" fontId="10" fillId="0" borderId="6" xfId="0" applyNumberFormat="1" applyFont="1" applyFill="1" applyBorder="1" applyAlignment="1">
      <alignment horizontal="center" vertical="center" wrapText="1"/>
    </xf>
    <xf numFmtId="164" fontId="12" fillId="0" borderId="7" xfId="1" applyFont="1" applyFill="1" applyBorder="1" applyAlignment="1" applyProtection="1">
      <alignment horizontal="left" vertical="top" wrapText="1"/>
      <protection locked="0"/>
    </xf>
    <xf numFmtId="165" fontId="12" fillId="0" borderId="11" xfId="3" applyNumberFormat="1" applyFont="1" applyFill="1" applyBorder="1" applyAlignment="1" applyProtection="1">
      <alignment horizontal="center" vertical="center" wrapText="1"/>
    </xf>
    <xf numFmtId="0" fontId="12" fillId="0" borderId="26" xfId="0" applyFont="1" applyFill="1" applyBorder="1" applyAlignment="1">
      <alignment horizontal="left" vertical="center" wrapText="1"/>
    </xf>
    <xf numFmtId="0" fontId="9" fillId="0" borderId="26" xfId="0" applyFont="1" applyFill="1" applyBorder="1" applyAlignment="1">
      <alignment horizontal="center" vertical="center" wrapText="1"/>
    </xf>
    <xf numFmtId="0" fontId="12" fillId="0" borderId="7" xfId="3" applyFont="1" applyFill="1" applyBorder="1" applyAlignment="1" applyProtection="1">
      <alignment horizontal="center" vertical="top"/>
    </xf>
    <xf numFmtId="165" fontId="2" fillId="0" borderId="4" xfId="3" applyNumberFormat="1" applyFont="1" applyBorder="1" applyAlignment="1">
      <alignment horizontal="left" vertical="top" wrapText="1"/>
    </xf>
    <xf numFmtId="0" fontId="10" fillId="0" borderId="30" xfId="0" applyFont="1" applyBorder="1" applyAlignment="1">
      <alignment horizontal="center" wrapText="1"/>
    </xf>
    <xf numFmtId="0" fontId="10" fillId="0" borderId="30" xfId="0" applyFont="1" applyBorder="1" applyAlignment="1">
      <alignment horizontal="center"/>
    </xf>
    <xf numFmtId="0" fontId="10" fillId="0" borderId="20" xfId="0" applyFont="1" applyBorder="1" applyAlignment="1">
      <alignment horizontal="center"/>
    </xf>
    <xf numFmtId="49" fontId="13" fillId="0" borderId="13" xfId="0" applyNumberFormat="1" applyFont="1" applyBorder="1" applyAlignment="1">
      <alignment horizontal="center" vertical="center" wrapText="1"/>
    </xf>
    <xf numFmtId="165" fontId="12" fillId="0" borderId="6" xfId="3" applyNumberFormat="1" applyFont="1" applyBorder="1" applyAlignment="1">
      <alignment horizontal="left" vertical="top" wrapText="1"/>
    </xf>
    <xf numFmtId="4" fontId="12" fillId="0" borderId="8" xfId="3" applyNumberFormat="1" applyFont="1" applyBorder="1" applyAlignment="1">
      <alignment horizontal="left" vertical="top" wrapText="1"/>
    </xf>
    <xf numFmtId="1" fontId="9" fillId="0" borderId="6" xfId="3" applyNumberFormat="1" applyFont="1" applyBorder="1" applyAlignment="1">
      <alignment horizontal="left" vertical="top" wrapText="1"/>
    </xf>
    <xf numFmtId="4" fontId="9" fillId="0" borderId="8" xfId="3" applyNumberFormat="1" applyFont="1" applyBorder="1" applyAlignment="1">
      <alignment horizontal="left" vertical="top" wrapText="1"/>
    </xf>
    <xf numFmtId="1" fontId="12" fillId="0" borderId="6" xfId="3" applyNumberFormat="1" applyFont="1" applyBorder="1" applyAlignment="1">
      <alignment horizontal="left" vertical="top" wrapText="1"/>
    </xf>
    <xf numFmtId="4" fontId="12" fillId="0" borderId="8" xfId="3" applyNumberFormat="1" applyFont="1" applyBorder="1" applyAlignment="1">
      <alignment horizontal="center" vertical="top" wrapText="1"/>
    </xf>
    <xf numFmtId="165" fontId="9" fillId="0" borderId="6" xfId="3" applyNumberFormat="1" applyFont="1" applyBorder="1" applyAlignment="1">
      <alignment horizontal="left" vertical="top" wrapText="1"/>
    </xf>
    <xf numFmtId="4" fontId="9" fillId="0" borderId="8" xfId="3" applyNumberFormat="1" applyFont="1" applyBorder="1" applyAlignment="1">
      <alignment horizontal="center" vertical="top" wrapText="1"/>
    </xf>
    <xf numFmtId="165" fontId="9" fillId="0" borderId="85" xfId="3" quotePrefix="1" applyNumberFormat="1" applyFont="1" applyBorder="1" applyAlignment="1">
      <alignment horizontal="left" vertical="center" wrapText="1"/>
    </xf>
    <xf numFmtId="4" fontId="9" fillId="0" borderId="24" xfId="3" applyNumberFormat="1" applyFont="1" applyBorder="1" applyAlignment="1">
      <alignment horizontal="center" vertical="center" wrapText="1"/>
    </xf>
    <xf numFmtId="0" fontId="2" fillId="0" borderId="31" xfId="3" applyFont="1" applyBorder="1" applyAlignment="1">
      <alignment horizontal="left" vertical="top" wrapText="1"/>
    </xf>
    <xf numFmtId="0" fontId="0" fillId="0" borderId="7" xfId="3" applyFont="1" applyBorder="1" applyAlignment="1">
      <alignment horizontal="left" vertical="top" wrapText="1"/>
    </xf>
    <xf numFmtId="0" fontId="2" fillId="0" borderId="10" xfId="3" applyFont="1" applyBorder="1" applyAlignment="1">
      <alignment horizontal="left" vertical="top" wrapText="1"/>
    </xf>
    <xf numFmtId="0" fontId="21" fillId="0" borderId="9" xfId="3" applyFont="1" applyFill="1" applyBorder="1" applyAlignment="1">
      <alignment horizontal="left" vertical="center" wrapText="1"/>
    </xf>
    <xf numFmtId="0" fontId="21" fillId="0" borderId="26" xfId="3" applyFont="1" applyFill="1" applyBorder="1" applyAlignment="1">
      <alignment horizontal="center" vertical="center"/>
    </xf>
    <xf numFmtId="0" fontId="21" fillId="0" borderId="10" xfId="3" applyFont="1" applyFill="1" applyBorder="1" applyAlignment="1">
      <alignment horizontal="center" vertical="center" wrapText="1"/>
    </xf>
    <xf numFmtId="0" fontId="21" fillId="0" borderId="7" xfId="3" applyFont="1" applyFill="1" applyBorder="1" applyAlignment="1">
      <alignment horizontal="center" vertical="center" wrapText="1"/>
    </xf>
    <xf numFmtId="164" fontId="21" fillId="0" borderId="7" xfId="1" applyFont="1" applyFill="1" applyBorder="1" applyAlignment="1">
      <alignment horizontal="center" vertical="center" wrapText="1"/>
    </xf>
    <xf numFmtId="2" fontId="27" fillId="0" borderId="53" xfId="0" applyNumberFormat="1" applyFont="1" applyBorder="1" applyAlignment="1">
      <alignment horizontal="left" vertical="center" wrapText="1"/>
    </xf>
    <xf numFmtId="0" fontId="54" fillId="0" borderId="0" xfId="0" applyFont="1" applyAlignment="1">
      <alignment horizontal="left" vertical="top" wrapText="1"/>
    </xf>
    <xf numFmtId="0" fontId="42" fillId="0" borderId="7" xfId="0" applyFont="1" applyBorder="1" applyAlignment="1">
      <alignment horizontal="left" vertical="center" wrapText="1" indent="1"/>
    </xf>
    <xf numFmtId="0" fontId="3" fillId="0" borderId="71" xfId="0" applyFont="1" applyFill="1" applyBorder="1" applyAlignment="1">
      <alignment horizontal="center" vertical="center" wrapText="1"/>
    </xf>
    <xf numFmtId="0" fontId="3" fillId="0" borderId="80" xfId="0" applyFont="1" applyFill="1" applyBorder="1" applyAlignment="1">
      <alignment horizontal="center" vertical="center" wrapText="1"/>
    </xf>
    <xf numFmtId="0" fontId="43" fillId="0" borderId="75" xfId="0" quotePrefix="1" applyFont="1" applyBorder="1" applyAlignment="1">
      <alignment horizontal="center" vertical="center" wrapText="1"/>
    </xf>
    <xf numFmtId="0" fontId="43" fillId="0" borderId="76" xfId="0" quotePrefix="1" applyFont="1" applyBorder="1" applyAlignment="1">
      <alignment horizontal="center" vertical="center" wrapText="1"/>
    </xf>
    <xf numFmtId="0" fontId="2" fillId="0" borderId="75" xfId="3" applyFont="1" applyFill="1" applyBorder="1" applyAlignment="1">
      <alignment horizontal="center" vertical="top" wrapText="1"/>
    </xf>
    <xf numFmtId="0" fontId="2" fillId="0" borderId="76" xfId="3" applyFont="1" applyFill="1" applyBorder="1" applyAlignment="1">
      <alignment horizontal="center" vertical="top" wrapText="1"/>
    </xf>
    <xf numFmtId="0" fontId="42" fillId="7" borderId="7" xfId="0" applyFont="1" applyFill="1" applyBorder="1" applyAlignment="1">
      <alignment horizontal="left" vertical="center" wrapText="1" indent="1"/>
    </xf>
    <xf numFmtId="0" fontId="44" fillId="0" borderId="7" xfId="0" applyFont="1" applyBorder="1" applyAlignment="1">
      <alignment horizontal="left" vertical="center" wrapText="1"/>
    </xf>
    <xf numFmtId="0" fontId="44" fillId="0" borderId="9" xfId="0" applyFont="1" applyBorder="1" applyAlignment="1">
      <alignment horizontal="left" vertical="center" wrapText="1"/>
    </xf>
    <xf numFmtId="0" fontId="42" fillId="0" borderId="75" xfId="0" applyFont="1" applyBorder="1" applyAlignment="1">
      <alignment horizontal="center" vertical="center" wrapText="1"/>
    </xf>
    <xf numFmtId="0" fontId="42" fillId="0" borderId="76" xfId="0" applyFont="1" applyBorder="1" applyAlignment="1">
      <alignment horizontal="center" vertical="center" wrapText="1"/>
    </xf>
    <xf numFmtId="0" fontId="42" fillId="0" borderId="84" xfId="0" applyFont="1" applyBorder="1" applyAlignment="1">
      <alignment horizontal="center" vertical="center" wrapText="1"/>
    </xf>
    <xf numFmtId="0" fontId="42" fillId="0" borderId="75" xfId="0" applyFont="1" applyBorder="1" applyAlignment="1">
      <alignment horizontal="center" vertical="center"/>
    </xf>
    <xf numFmtId="0" fontId="42" fillId="0" borderId="84" xfId="0" applyFont="1" applyBorder="1" applyAlignment="1">
      <alignment horizontal="center" vertical="center"/>
    </xf>
    <xf numFmtId="0" fontId="42" fillId="0" borderId="76" xfId="0" applyFont="1" applyBorder="1" applyAlignment="1">
      <alignment horizontal="center" vertical="center"/>
    </xf>
    <xf numFmtId="0" fontId="9" fillId="0" borderId="7" xfId="0" applyFont="1" applyFill="1" applyBorder="1" applyAlignment="1" applyProtection="1">
      <alignment horizontal="left" vertical="top" wrapText="1" indent="1"/>
    </xf>
    <xf numFmtId="0" fontId="56" fillId="0" borderId="9" xfId="0" applyFont="1" applyFill="1" applyBorder="1" applyAlignment="1">
      <alignment horizontal="left" vertical="center" wrapText="1"/>
    </xf>
    <xf numFmtId="0" fontId="57" fillId="0" borderId="26" xfId="0" applyFont="1" applyFill="1" applyBorder="1" applyAlignment="1">
      <alignment horizontal="left" vertical="top" wrapText="1"/>
    </xf>
    <xf numFmtId="0" fontId="57" fillId="0" borderId="10" xfId="0" applyFont="1" applyFill="1" applyBorder="1" applyAlignment="1">
      <alignment horizontal="left" vertical="top" wrapText="1"/>
    </xf>
    <xf numFmtId="0" fontId="40" fillId="0" borderId="81" xfId="0" applyFont="1" applyBorder="1" applyAlignment="1">
      <alignment horizontal="center"/>
    </xf>
    <xf numFmtId="0" fontId="40" fillId="0" borderId="48" xfId="0" applyFont="1" applyBorder="1" applyAlignment="1">
      <alignment horizontal="center"/>
    </xf>
    <xf numFmtId="0" fontId="40" fillId="0" borderId="82" xfId="0" applyFont="1" applyBorder="1" applyAlignment="1">
      <alignment horizontal="center"/>
    </xf>
    <xf numFmtId="0" fontId="26" fillId="0" borderId="64" xfId="0" applyFont="1" applyBorder="1" applyAlignment="1">
      <alignment horizontal="center"/>
    </xf>
    <xf numFmtId="0" fontId="26" fillId="0" borderId="26" xfId="0" applyFont="1" applyBorder="1" applyAlignment="1">
      <alignment horizontal="center"/>
    </xf>
    <xf numFmtId="0" fontId="26" fillId="0" borderId="72" xfId="0" applyFont="1" applyBorder="1" applyAlignment="1">
      <alignment horizontal="center"/>
    </xf>
    <xf numFmtId="0" fontId="9" fillId="0" borderId="21" xfId="3" applyFont="1" applyBorder="1" applyAlignment="1">
      <alignment horizontal="left" vertical="center" wrapText="1"/>
    </xf>
    <xf numFmtId="0" fontId="9" fillId="0" borderId="22" xfId="3" applyFont="1" applyBorder="1" applyAlignment="1">
      <alignment horizontal="left" vertical="center" wrapText="1"/>
    </xf>
    <xf numFmtId="0" fontId="9" fillId="0" borderId="23" xfId="3" applyFont="1" applyBorder="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6" fillId="0" borderId="4"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58" fillId="0" borderId="4" xfId="0" applyFont="1" applyBorder="1" applyAlignment="1">
      <alignment horizontal="center" vertical="center"/>
    </xf>
    <xf numFmtId="0" fontId="58" fillId="0" borderId="0" xfId="0" applyFont="1" applyBorder="1" applyAlignment="1">
      <alignment horizontal="center" vertical="center"/>
    </xf>
    <xf numFmtId="0" fontId="58" fillId="0" borderId="5" xfId="0" applyFont="1" applyBorder="1" applyAlignment="1">
      <alignment horizontal="center" vertical="center"/>
    </xf>
    <xf numFmtId="0" fontId="8" fillId="2" borderId="28" xfId="3" applyFont="1" applyFill="1" applyBorder="1" applyAlignment="1">
      <alignment horizontal="left" vertical="center" wrapText="1"/>
    </xf>
    <xf numFmtId="0" fontId="8" fillId="2" borderId="29" xfId="3" applyFont="1" applyFill="1" applyBorder="1" applyAlignment="1">
      <alignment horizontal="left" vertical="center" wrapText="1"/>
    </xf>
    <xf numFmtId="165" fontId="9" fillId="0" borderId="17" xfId="3" applyNumberFormat="1" applyFont="1" applyBorder="1" applyAlignment="1">
      <alignment horizontal="center" vertical="center" wrapText="1"/>
    </xf>
    <xf numFmtId="165" fontId="9" fillId="0" borderId="11" xfId="3" applyNumberFormat="1" applyFont="1" applyBorder="1" applyAlignment="1">
      <alignment horizontal="center" vertical="center" wrapText="1"/>
    </xf>
    <xf numFmtId="0" fontId="9" fillId="0" borderId="30" xfId="3" applyFont="1" applyBorder="1" applyAlignment="1">
      <alignment horizontal="center" vertical="center" wrapText="1"/>
    </xf>
    <xf numFmtId="0" fontId="9" fillId="0" borderId="12" xfId="3" applyFont="1" applyBorder="1" applyAlignment="1">
      <alignment horizontal="center" vertical="center" wrapText="1"/>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14" fillId="0" borderId="51" xfId="0" applyFont="1" applyBorder="1" applyAlignment="1">
      <alignment vertical="center"/>
    </xf>
    <xf numFmtId="0" fontId="14" fillId="0" borderId="52" xfId="0" applyFont="1" applyBorder="1" applyAlignment="1">
      <alignment vertical="center"/>
    </xf>
    <xf numFmtId="0" fontId="6" fillId="0" borderId="53" xfId="0" applyFont="1" applyBorder="1" applyAlignment="1">
      <alignment horizontal="center" vertical="center"/>
    </xf>
    <xf numFmtId="0" fontId="6" fillId="0" borderId="7" xfId="0" applyFont="1" applyBorder="1" applyAlignment="1">
      <alignment horizontal="center" vertical="center"/>
    </xf>
    <xf numFmtId="0" fontId="6" fillId="0" borderId="54" xfId="0" applyFont="1" applyBorder="1" applyAlignment="1">
      <alignment horizontal="center" vertical="center"/>
    </xf>
    <xf numFmtId="0" fontId="7" fillId="0" borderId="53" xfId="0" applyFont="1" applyFill="1" applyBorder="1" applyAlignment="1">
      <alignment horizontal="center" vertical="center"/>
    </xf>
    <xf numFmtId="0" fontId="7" fillId="0" borderId="7" xfId="0" applyFont="1" applyFill="1" applyBorder="1" applyAlignment="1">
      <alignment horizontal="center" vertical="center"/>
    </xf>
    <xf numFmtId="0" fontId="0" fillId="0" borderId="54" xfId="0" applyBorder="1" applyAlignment="1">
      <alignment horizontal="left" vertical="top" wrapText="1"/>
    </xf>
    <xf numFmtId="0" fontId="0" fillId="0" borderId="55" xfId="0" applyFill="1" applyBorder="1" applyAlignment="1">
      <alignment horizontal="center" vertical="center"/>
    </xf>
    <xf numFmtId="0" fontId="0" fillId="0" borderId="56" xfId="0" applyFill="1" applyBorder="1" applyAlignment="1">
      <alignment horizontal="center" vertical="center"/>
    </xf>
    <xf numFmtId="0" fontId="0" fillId="0" borderId="57" xfId="0" applyFill="1" applyBorder="1" applyAlignment="1">
      <alignment horizontal="center" vertical="center"/>
    </xf>
    <xf numFmtId="0" fontId="9" fillId="0" borderId="69" xfId="0" applyFont="1" applyFill="1" applyBorder="1" applyAlignment="1">
      <alignment horizontal="center" vertical="center" wrapText="1"/>
    </xf>
    <xf numFmtId="0" fontId="9" fillId="0" borderId="53"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2"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1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2" xfId="0" applyFont="1" applyBorder="1" applyAlignment="1">
      <alignment horizontal="center" vertical="center"/>
    </xf>
    <xf numFmtId="0" fontId="12" fillId="0" borderId="65" xfId="0" applyFont="1" applyBorder="1" applyAlignment="1">
      <alignment vertical="center"/>
    </xf>
    <xf numFmtId="0" fontId="9" fillId="0" borderId="36" xfId="0" applyFont="1" applyBorder="1" applyAlignment="1">
      <alignment horizontal="right" vertical="center" indent="2"/>
    </xf>
    <xf numFmtId="0" fontId="9" fillId="0" borderId="28" xfId="0" applyFont="1" applyBorder="1" applyAlignment="1">
      <alignment horizontal="right" vertical="center" indent="2"/>
    </xf>
    <xf numFmtId="0" fontId="9" fillId="0" borderId="63" xfId="0" applyFont="1" applyBorder="1" applyAlignment="1">
      <alignment horizontal="right" vertical="center" indent="2"/>
    </xf>
    <xf numFmtId="0" fontId="17" fillId="0" borderId="66" xfId="0" applyFont="1" applyFill="1" applyBorder="1" applyAlignment="1">
      <alignment horizontal="left" vertical="top"/>
    </xf>
    <xf numFmtId="0" fontId="17" fillId="0" borderId="67" xfId="0" applyFont="1" applyFill="1" applyBorder="1" applyAlignment="1">
      <alignment horizontal="left" vertical="top"/>
    </xf>
    <xf numFmtId="0" fontId="9" fillId="7" borderId="64" xfId="0" applyFont="1" applyFill="1" applyBorder="1" applyAlignment="1">
      <alignment horizontal="left" vertical="center" wrapText="1"/>
    </xf>
    <xf numFmtId="0" fontId="9" fillId="7" borderId="26" xfId="0" applyFont="1" applyFill="1" applyBorder="1" applyAlignment="1">
      <alignment horizontal="left" vertical="center" wrapText="1"/>
    </xf>
    <xf numFmtId="0" fontId="9" fillId="7" borderId="10" xfId="0" applyFont="1" applyFill="1" applyBorder="1" applyAlignment="1">
      <alignment horizontal="left" vertical="center" wrapText="1"/>
    </xf>
    <xf numFmtId="0" fontId="9" fillId="5" borderId="71" xfId="0" applyFont="1" applyFill="1" applyBorder="1" applyAlignment="1">
      <alignment horizontal="left" vertical="center"/>
    </xf>
    <xf numFmtId="0" fontId="9" fillId="5" borderId="39" xfId="0" applyFont="1" applyFill="1" applyBorder="1" applyAlignment="1">
      <alignment horizontal="left" vertical="center"/>
    </xf>
    <xf numFmtId="0" fontId="9" fillId="5" borderId="40" xfId="0" applyFont="1" applyFill="1" applyBorder="1" applyAlignment="1">
      <alignment horizontal="left" vertical="center"/>
    </xf>
    <xf numFmtId="0" fontId="9" fillId="0" borderId="35" xfId="0" applyFont="1" applyBorder="1" applyAlignment="1">
      <alignment horizontal="left" indent="2"/>
    </xf>
    <xf numFmtId="0" fontId="9" fillId="0" borderId="0" xfId="0" applyFont="1" applyBorder="1" applyAlignment="1">
      <alignment horizontal="left" indent="2"/>
    </xf>
    <xf numFmtId="0" fontId="9" fillId="0" borderId="61" xfId="0" applyFont="1" applyBorder="1" applyAlignment="1">
      <alignment horizontal="left" indent="2"/>
    </xf>
    <xf numFmtId="0" fontId="9" fillId="0" borderId="35" xfId="0" applyFont="1" applyBorder="1" applyAlignment="1">
      <alignment horizontal="right" indent="2"/>
    </xf>
    <xf numFmtId="0" fontId="9" fillId="0" borderId="0" xfId="0" applyFont="1" applyBorder="1" applyAlignment="1">
      <alignment horizontal="right" indent="2"/>
    </xf>
    <xf numFmtId="0" fontId="9" fillId="0" borderId="61" xfId="0" applyFont="1" applyBorder="1" applyAlignment="1">
      <alignment horizontal="right" indent="2"/>
    </xf>
    <xf numFmtId="0" fontId="25" fillId="0" borderId="50" xfId="0" applyFont="1" applyBorder="1" applyAlignment="1">
      <alignment horizontal="center"/>
    </xf>
    <xf numFmtId="0" fontId="25" fillId="0" borderId="51" xfId="0" applyFont="1" applyBorder="1" applyAlignment="1">
      <alignment horizontal="center"/>
    </xf>
    <xf numFmtId="0" fontId="25" fillId="0" borderId="52" xfId="0" applyFont="1" applyBorder="1" applyAlignment="1">
      <alignment horizontal="center"/>
    </xf>
    <xf numFmtId="0" fontId="26" fillId="0" borderId="53" xfId="0" applyFont="1" applyBorder="1" applyAlignment="1">
      <alignment horizontal="center"/>
    </xf>
    <xf numFmtId="0" fontId="26" fillId="0" borderId="7" xfId="0" applyFont="1" applyBorder="1" applyAlignment="1">
      <alignment horizontal="center"/>
    </xf>
    <xf numFmtId="0" fontId="26" fillId="0" borderId="54" xfId="0" applyFont="1" applyBorder="1" applyAlignment="1">
      <alignment horizontal="center"/>
    </xf>
    <xf numFmtId="0" fontId="26" fillId="0" borderId="55" xfId="0" applyFont="1" applyBorder="1" applyAlignment="1">
      <alignment horizontal="center"/>
    </xf>
    <xf numFmtId="0" fontId="26" fillId="0" borderId="56" xfId="0" applyFont="1" applyBorder="1" applyAlignment="1">
      <alignment horizontal="center"/>
    </xf>
    <xf numFmtId="0" fontId="26" fillId="0" borderId="57" xfId="0" applyFont="1" applyBorder="1" applyAlignment="1">
      <alignment horizontal="center"/>
    </xf>
    <xf numFmtId="164" fontId="20" fillId="0" borderId="58" xfId="1" applyFont="1" applyFill="1" applyBorder="1" applyAlignment="1">
      <alignment horizontal="center" vertical="center"/>
    </xf>
    <xf numFmtId="164" fontId="20" fillId="0" borderId="59" xfId="1" applyFont="1" applyFill="1" applyBorder="1" applyAlignment="1">
      <alignment vertical="center"/>
    </xf>
    <xf numFmtId="0" fontId="28" fillId="7" borderId="64" xfId="0" applyFont="1" applyFill="1" applyBorder="1" applyAlignment="1">
      <alignment horizontal="left" vertical="center" wrapText="1" indent="2"/>
    </xf>
    <xf numFmtId="0" fontId="28" fillId="7" borderId="26" xfId="0" applyFont="1" applyFill="1" applyBorder="1" applyAlignment="1">
      <alignment horizontal="left" vertical="center" wrapText="1" indent="2"/>
    </xf>
    <xf numFmtId="0" fontId="28" fillId="7" borderId="72" xfId="0" applyFont="1" applyFill="1" applyBorder="1" applyAlignment="1">
      <alignment horizontal="left" vertical="center" wrapText="1" indent="2"/>
    </xf>
    <xf numFmtId="0" fontId="20" fillId="0" borderId="58" xfId="0" applyFont="1" applyFill="1" applyBorder="1" applyAlignment="1">
      <alignment horizontal="center" vertical="center"/>
    </xf>
    <xf numFmtId="0" fontId="20" fillId="0" borderId="59" xfId="0" applyFont="1" applyFill="1" applyBorder="1" applyAlignment="1">
      <alignment horizontal="center" vertical="center"/>
    </xf>
    <xf numFmtId="0" fontId="28" fillId="0" borderId="75" xfId="0" applyFont="1" applyBorder="1" applyAlignment="1">
      <alignment horizontal="center" vertical="top" wrapText="1"/>
    </xf>
    <xf numFmtId="0" fontId="28" fillId="0" borderId="76" xfId="0" applyFont="1" applyBorder="1" applyAlignment="1">
      <alignment horizontal="center" vertical="top" wrapText="1"/>
    </xf>
    <xf numFmtId="0" fontId="28" fillId="0" borderId="62" xfId="0" applyFont="1" applyBorder="1" applyAlignment="1">
      <alignment horizontal="left" vertical="center" wrapText="1"/>
    </xf>
    <xf numFmtId="0" fontId="28" fillId="0" borderId="28" xfId="0" applyFont="1" applyBorder="1" applyAlignment="1">
      <alignment horizontal="left" vertical="center" wrapText="1"/>
    </xf>
    <xf numFmtId="0" fontId="28" fillId="0" borderId="53" xfId="0" applyFont="1" applyBorder="1" applyAlignment="1">
      <alignment horizontal="center" vertical="center" wrapText="1"/>
    </xf>
    <xf numFmtId="0" fontId="28" fillId="0" borderId="54" xfId="0" applyFont="1" applyBorder="1" applyAlignment="1">
      <alignment horizontal="center" vertical="center" wrapText="1"/>
    </xf>
    <xf numFmtId="0" fontId="28" fillId="6" borderId="64" xfId="0" applyFont="1" applyFill="1" applyBorder="1" applyAlignment="1">
      <alignment horizontal="left" vertical="center" wrapText="1" indent="2"/>
    </xf>
    <xf numFmtId="0" fontId="28" fillId="6" borderId="26" xfId="0" applyFont="1" applyFill="1" applyBorder="1" applyAlignment="1">
      <alignment horizontal="left" vertical="center" wrapText="1" indent="2"/>
    </xf>
    <xf numFmtId="0" fontId="28" fillId="6" borderId="72" xfId="0" applyFont="1" applyFill="1" applyBorder="1" applyAlignment="1">
      <alignment horizontal="left" vertical="center" wrapText="1" indent="2"/>
    </xf>
    <xf numFmtId="0" fontId="28" fillId="0" borderId="64" xfId="0" applyFont="1" applyBorder="1" applyAlignment="1">
      <alignment horizontal="left" vertical="center" wrapText="1" indent="2"/>
    </xf>
    <xf numFmtId="0" fontId="28" fillId="0" borderId="26" xfId="0" applyFont="1" applyBorder="1" applyAlignment="1">
      <alignment horizontal="left" vertical="center" wrapText="1" indent="2"/>
    </xf>
    <xf numFmtId="0" fontId="28" fillId="0" borderId="72" xfId="0" applyFont="1" applyBorder="1" applyAlignment="1">
      <alignment horizontal="left" vertical="center" wrapText="1" indent="2"/>
    </xf>
    <xf numFmtId="0" fontId="38" fillId="0" borderId="0" xfId="0" applyFont="1" applyAlignment="1">
      <alignment horizontal="center" vertical="center" wrapText="1"/>
    </xf>
    <xf numFmtId="0" fontId="30" fillId="0" borderId="4"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4" xfId="0" applyFont="1" applyBorder="1" applyAlignment="1">
      <alignment horizontal="center" vertical="top" wrapText="1"/>
    </xf>
    <xf numFmtId="0" fontId="31" fillId="0" borderId="0" xfId="0" applyFont="1" applyBorder="1" applyAlignment="1">
      <alignment horizontal="center" vertical="top" wrapText="1"/>
    </xf>
    <xf numFmtId="0" fontId="31" fillId="0" borderId="5" xfId="0" applyFont="1" applyBorder="1" applyAlignment="1">
      <alignment horizontal="center" vertical="top" wrapText="1"/>
    </xf>
    <xf numFmtId="0" fontId="9" fillId="0" borderId="30" xfId="4" applyFont="1" applyBorder="1" applyAlignment="1">
      <alignment horizontal="center" vertical="center"/>
    </xf>
    <xf numFmtId="0" fontId="9" fillId="0" borderId="20" xfId="4" applyFont="1" applyBorder="1" applyAlignment="1">
      <alignment horizontal="center" vertical="center"/>
    </xf>
    <xf numFmtId="0" fontId="35" fillId="0" borderId="4" xfId="4" applyFont="1" applyFill="1" applyBorder="1" applyAlignment="1">
      <alignment horizontal="left" vertical="center" wrapText="1"/>
    </xf>
    <xf numFmtId="0" fontId="24" fillId="0" borderId="0" xfId="4" applyBorder="1" applyAlignment="1">
      <alignment wrapText="1"/>
    </xf>
    <xf numFmtId="165" fontId="14" fillId="0" borderId="1" xfId="3" applyNumberFormat="1" applyFont="1" applyBorder="1" applyAlignment="1">
      <alignment horizontal="center" vertical="top" wrapText="1"/>
    </xf>
    <xf numFmtId="165" fontId="14" fillId="0" borderId="2" xfId="3" applyNumberFormat="1" applyFont="1" applyBorder="1" applyAlignment="1">
      <alignment horizontal="center" vertical="top" wrapText="1"/>
    </xf>
    <xf numFmtId="165" fontId="14" fillId="0" borderId="3" xfId="3" applyNumberFormat="1" applyFont="1" applyBorder="1" applyAlignment="1">
      <alignment horizontal="center" vertical="top" wrapText="1"/>
    </xf>
    <xf numFmtId="165" fontId="7" fillId="0" borderId="4" xfId="3" applyNumberFormat="1" applyFont="1" applyBorder="1" applyAlignment="1">
      <alignment horizontal="center" vertical="top" wrapText="1"/>
    </xf>
    <xf numFmtId="165" fontId="7" fillId="0" borderId="0" xfId="3" applyNumberFormat="1" applyFont="1" applyBorder="1" applyAlignment="1">
      <alignment horizontal="center" vertical="top" wrapText="1"/>
    </xf>
    <xf numFmtId="165" fontId="7" fillId="0" borderId="5" xfId="3" applyNumberFormat="1" applyFont="1" applyBorder="1" applyAlignment="1">
      <alignment horizontal="center" vertical="top" wrapText="1"/>
    </xf>
    <xf numFmtId="165" fontId="7" fillId="0" borderId="4" xfId="3" applyNumberFormat="1" applyFont="1" applyBorder="1" applyAlignment="1">
      <alignment horizontal="center" vertical="center" wrapText="1"/>
    </xf>
    <xf numFmtId="165" fontId="7" fillId="0" borderId="0" xfId="3" applyNumberFormat="1" applyFont="1" applyBorder="1" applyAlignment="1">
      <alignment horizontal="center" vertical="center" wrapText="1"/>
    </xf>
    <xf numFmtId="165" fontId="7" fillId="0" borderId="5" xfId="3" applyNumberFormat="1" applyFont="1" applyBorder="1" applyAlignment="1">
      <alignment horizontal="center" vertical="center" wrapText="1"/>
    </xf>
    <xf numFmtId="0" fontId="12" fillId="0" borderId="36" xfId="3" applyFont="1" applyBorder="1" applyAlignment="1">
      <alignment horizontal="left" vertical="center" wrapText="1" indent="1"/>
    </xf>
    <xf numFmtId="0" fontId="12" fillId="0" borderId="31" xfId="3" applyFont="1" applyBorder="1" applyAlignment="1">
      <alignment horizontal="left" vertical="center" wrapText="1" indent="1"/>
    </xf>
    <xf numFmtId="0" fontId="12" fillId="0" borderId="47" xfId="3" applyFont="1" applyBorder="1" applyAlignment="1">
      <alignment horizontal="left" vertical="center" wrapText="1" indent="1"/>
    </xf>
    <xf numFmtId="0" fontId="12" fillId="0" borderId="23" xfId="3" applyFont="1" applyBorder="1" applyAlignment="1">
      <alignment horizontal="left" vertical="center" wrapText="1" indent="1"/>
    </xf>
  </cellXfs>
  <cellStyles count="5">
    <cellStyle name="0,0_x000d__x000a_NA_x000d__x000a_" xfId="3"/>
    <cellStyle name="Comma" xfId="1" builtinId="3"/>
    <cellStyle name="Normal" xfId="0" builtinId="0"/>
    <cellStyle name="Normal 2" xfId="4"/>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eetMetadata" Target="metadata.xml"/><Relationship Id="rId18"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microsoft.com/office/2017/06/relationships/rdRichValue" Target="richData/rdrichvalue.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19" Type="http://schemas.microsoft.com/office/2017/06/relationships/rdRichValueStructure" Target="richData/rdrichvaluestructure.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et1078\AppData\Local\Microsoft\Windows\INetCache\Content.Outlook\CJNW78BZ\Copy%20of%20Price%20Schedule%20bcl%2010aug%20(000000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et1078\AppData\Local\Microsoft\Windows\INetCache\Content.Outlook\CJNW78BZ\Copy%20of%20Price%20Schedule%20bcl%2010au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 1 Supply Foreign "/>
      <sheetName val="Sch. 1 Option dc "/>
      <sheetName val="Sch. 2 Supply Local"/>
      <sheetName val="Sch. 3 Design Services"/>
      <sheetName val="Sch. 4 Installations"/>
      <sheetName val="Sch. 4 Option DC Inst"/>
      <sheetName val="5.0 Grand Summary"/>
      <sheetName val="5.0 Grand Summary-OPT"/>
      <sheetName val="Sch. 6 Spare Parts"/>
    </sheetNames>
    <sheetDataSet>
      <sheetData sheetId="0">
        <row r="12">
          <cell r="E12">
            <v>19.5</v>
          </cell>
        </row>
        <row r="48">
          <cell r="H48">
            <v>0</v>
          </cell>
        </row>
      </sheetData>
      <sheetData sheetId="1"/>
      <sheetData sheetId="2">
        <row r="24">
          <cell r="G24">
            <v>0</v>
          </cell>
        </row>
      </sheetData>
      <sheetData sheetId="3">
        <row r="14">
          <cell r="G14">
            <v>0</v>
          </cell>
          <cell r="H14">
            <v>0</v>
          </cell>
        </row>
      </sheetData>
      <sheetData sheetId="4"/>
      <sheetData sheetId="5"/>
      <sheetData sheetId="6">
        <row r="22">
          <cell r="F22">
            <v>0.98578407563894044</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 1 Supply Foreign "/>
      <sheetName val="Sch. 1 Option dc "/>
      <sheetName val="Sch. 2 Supply Local"/>
      <sheetName val="Sch. 3 Design Services"/>
      <sheetName val="Sch. 4 Installations"/>
      <sheetName val="Sch. 4 Option DC Inst"/>
      <sheetName val="5.0 Grand Summary"/>
      <sheetName val="5.0 Grand Summary-OPT"/>
      <sheetName val="Sch. 6 Spare Parts"/>
    </sheetNames>
    <sheetDataSet>
      <sheetData sheetId="0">
        <row r="12">
          <cell r="A12">
            <v>1.3</v>
          </cell>
          <cell r="B12" t="str">
            <v>U/G OPGW</v>
          </cell>
          <cell r="D12" t="str">
            <v>route km</v>
          </cell>
        </row>
        <row r="14">
          <cell r="A14">
            <v>1.5</v>
          </cell>
          <cell r="B14" t="str">
            <v>132kV surge arrestor</v>
          </cell>
          <cell r="D14" t="str">
            <v>lot</v>
          </cell>
        </row>
        <row r="19">
          <cell r="A19">
            <v>2.4</v>
          </cell>
          <cell r="B19" t="str">
            <v>Link boxes</v>
          </cell>
          <cell r="D19" t="str">
            <v>lot</v>
          </cell>
        </row>
        <row r="23">
          <cell r="A23">
            <v>3.1</v>
          </cell>
          <cell r="B23" t="str">
            <v>Cable tray</v>
          </cell>
          <cell r="D23" t="str">
            <v>km</v>
          </cell>
        </row>
        <row r="24">
          <cell r="A24">
            <v>3.2</v>
          </cell>
          <cell r="B24" t="str">
            <v>Steel frame including foundation connection sytstem</v>
          </cell>
          <cell r="D24" t="str">
            <v>lot</v>
          </cell>
        </row>
      </sheetData>
      <sheetData sheetId="1"/>
      <sheetData sheetId="2"/>
      <sheetData sheetId="3"/>
      <sheetData sheetId="4"/>
      <sheetData sheetId="5"/>
      <sheetData sheetId="6"/>
      <sheetData sheetId="7"/>
      <sheetData sheetId="8"/>
    </sheetDataSet>
  </externalBook>
</externalLink>
</file>

<file path=xl/richData/rdRichValueTypes.xml><?xml version="1.0" encoding="utf-8"?>
<rvTypesInfo xmlns="http://schemas.microsoft.com/office/spreadsheetml/2017/richdata2">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9</v>
    <v>3</v>
  </rv>
  <rv s="1">
    <v>9</v>
    <v>1</v>
  </rv>
</rvData>
</file>

<file path=xl/richData/rdrichvaluestructure.xml><?xml version="1.0" encoding="utf-8"?>
<rvStructures xmlns="http://schemas.microsoft.com/office/spreadsheetml/2017/richdata" count="2">
  <s t="_error">
    <k n="errorType" t="i"/>
    <k n="subType" t="i"/>
  </s>
  <s t="_error">
    <k n="errorType" t="i"/>
    <k n="propagated" t="b"/>
  </s>
</rvStructur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4"/>
  <sheetViews>
    <sheetView zoomScaleNormal="100" workbookViewId="0">
      <selection activeCell="B4" sqref="B4:O4"/>
    </sheetView>
  </sheetViews>
  <sheetFormatPr defaultRowHeight="15" x14ac:dyDescent="0.25"/>
  <sheetData>
    <row r="3" spans="2:15" x14ac:dyDescent="0.25">
      <c r="B3" s="370" t="s">
        <v>0</v>
      </c>
    </row>
    <row r="4" spans="2:15" ht="165.75" customHeight="1" x14ac:dyDescent="0.25">
      <c r="B4" s="420" t="s">
        <v>1</v>
      </c>
      <c r="C4" s="420"/>
      <c r="D4" s="420"/>
      <c r="E4" s="420"/>
      <c r="F4" s="420"/>
      <c r="G4" s="420"/>
      <c r="H4" s="420"/>
      <c r="I4" s="420"/>
      <c r="J4" s="420"/>
      <c r="K4" s="420"/>
      <c r="L4" s="420"/>
      <c r="M4" s="420"/>
      <c r="N4" s="420"/>
      <c r="O4" s="420"/>
    </row>
  </sheetData>
  <mergeCells count="1">
    <mergeCell ref="B4:O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topLeftCell="A91" workbookViewId="0">
      <selection activeCell="A2" sqref="A2:H2"/>
    </sheetView>
  </sheetViews>
  <sheetFormatPr defaultColWidth="8" defaultRowHeight="12" x14ac:dyDescent="0.25"/>
  <cols>
    <col min="1" max="1" width="6.85546875" style="4" customWidth="1"/>
    <col min="2" max="2" width="78.28515625" style="5" customWidth="1"/>
    <col min="3" max="3" width="10.85546875" style="6" customWidth="1"/>
    <col min="4" max="4" width="12.7109375" style="3" customWidth="1"/>
    <col min="5" max="5" width="8.28515625" style="3" bestFit="1" customWidth="1"/>
    <col min="6" max="6" width="6" style="2" customWidth="1"/>
    <col min="7" max="7" width="14" style="2" bestFit="1" customWidth="1"/>
    <col min="8" max="8" width="14.85546875" style="2" customWidth="1"/>
    <col min="9" max="9" width="8" style="1"/>
    <col min="10" max="10" width="14.28515625" style="1" customWidth="1"/>
    <col min="11" max="14" width="0" style="1" hidden="1" customWidth="1"/>
    <col min="15" max="15" width="9.85546875" style="1" bestFit="1" customWidth="1"/>
    <col min="16" max="16384" width="8" style="1"/>
  </cols>
  <sheetData>
    <row r="1" spans="1:8" s="3" customFormat="1" ht="15.75" customHeight="1" x14ac:dyDescent="0.3">
      <c r="A1" s="441" t="s">
        <v>2</v>
      </c>
      <c r="B1" s="442"/>
      <c r="C1" s="442"/>
      <c r="D1" s="442"/>
      <c r="E1" s="442"/>
      <c r="F1" s="442"/>
      <c r="G1" s="442"/>
      <c r="H1" s="443"/>
    </row>
    <row r="2" spans="1:8" s="3" customFormat="1" ht="15.75" x14ac:dyDescent="0.25">
      <c r="A2" s="444" t="s">
        <v>3</v>
      </c>
      <c r="B2" s="445"/>
      <c r="C2" s="445"/>
      <c r="D2" s="445"/>
      <c r="E2" s="445"/>
      <c r="F2" s="445"/>
      <c r="G2" s="445"/>
      <c r="H2" s="446"/>
    </row>
    <row r="3" spans="1:8" s="3" customFormat="1" ht="15.75" x14ac:dyDescent="0.25">
      <c r="A3" s="385"/>
      <c r="B3" s="386"/>
      <c r="C3" s="386"/>
      <c r="D3" s="386"/>
      <c r="E3" s="386"/>
      <c r="F3" s="386"/>
      <c r="G3" s="386"/>
      <c r="H3" s="342"/>
    </row>
    <row r="4" spans="1:8" s="3" customFormat="1" ht="15.75" customHeight="1" thickBot="1" x14ac:dyDescent="0.3">
      <c r="A4" s="343">
        <v>1</v>
      </c>
      <c r="B4" s="344">
        <v>2</v>
      </c>
      <c r="C4" s="344">
        <v>3</v>
      </c>
      <c r="D4" s="344">
        <v>4</v>
      </c>
      <c r="E4" s="345">
        <v>5</v>
      </c>
      <c r="F4" s="345">
        <v>6</v>
      </c>
      <c r="G4" s="345">
        <v>7</v>
      </c>
      <c r="H4" s="346">
        <v>8</v>
      </c>
    </row>
    <row r="5" spans="1:8" s="3" customFormat="1" ht="96.75" customHeight="1" thickBot="1" x14ac:dyDescent="0.3">
      <c r="A5" s="431" t="s">
        <v>4</v>
      </c>
      <c r="B5" s="431" t="s">
        <v>5</v>
      </c>
      <c r="C5" s="431" t="s">
        <v>6</v>
      </c>
      <c r="D5" s="434" t="s">
        <v>7</v>
      </c>
      <c r="E5" s="431" t="s">
        <v>8</v>
      </c>
      <c r="F5" s="422" t="s">
        <v>9</v>
      </c>
      <c r="G5" s="423"/>
      <c r="H5" s="348" t="s">
        <v>10</v>
      </c>
    </row>
    <row r="6" spans="1:8" s="3" customFormat="1" ht="3.75" customHeight="1" thickBot="1" x14ac:dyDescent="0.3">
      <c r="A6" s="432"/>
      <c r="B6" s="433"/>
      <c r="C6" s="433"/>
      <c r="D6" s="435"/>
      <c r="E6" s="433"/>
      <c r="F6" s="424" t="s">
        <v>11</v>
      </c>
      <c r="G6" s="426" t="s">
        <v>12</v>
      </c>
      <c r="H6" s="424" t="s">
        <v>13</v>
      </c>
    </row>
    <row r="7" spans="1:8" s="3" customFormat="1" ht="36.75" customHeight="1" thickBot="1" x14ac:dyDescent="0.3">
      <c r="A7" s="347"/>
      <c r="B7" s="432"/>
      <c r="C7" s="432"/>
      <c r="D7" s="436"/>
      <c r="E7" s="432"/>
      <c r="F7" s="425"/>
      <c r="G7" s="427"/>
      <c r="H7" s="425"/>
    </row>
    <row r="8" spans="1:8" s="3" customFormat="1" ht="25.5" x14ac:dyDescent="0.25">
      <c r="A8" s="349">
        <v>1</v>
      </c>
      <c r="B8" s="350" t="s">
        <v>14</v>
      </c>
      <c r="C8" s="350"/>
      <c r="D8" s="351"/>
      <c r="E8" s="352"/>
      <c r="F8" s="353"/>
      <c r="G8" s="354"/>
      <c r="H8" s="355"/>
    </row>
    <row r="9" spans="1:8" s="3" customFormat="1" ht="15.75" customHeight="1" x14ac:dyDescent="0.25">
      <c r="A9" s="282"/>
      <c r="B9" s="283"/>
      <c r="C9" s="283"/>
      <c r="D9" s="283"/>
      <c r="E9" s="284"/>
      <c r="F9" s="285"/>
      <c r="G9" s="280"/>
      <c r="H9" s="286"/>
    </row>
    <row r="10" spans="1:8" s="3" customFormat="1" ht="12.75" x14ac:dyDescent="0.25">
      <c r="A10" s="275">
        <v>1.1000000000000001</v>
      </c>
      <c r="B10" s="276" t="s">
        <v>15</v>
      </c>
      <c r="C10" s="287"/>
      <c r="D10" s="287"/>
      <c r="E10" s="288"/>
      <c r="F10" s="289"/>
      <c r="G10" s="280"/>
      <c r="H10" s="290"/>
    </row>
    <row r="11" spans="1:8" s="3" customFormat="1" ht="12.75" x14ac:dyDescent="0.25">
      <c r="A11" s="382" t="s">
        <v>16</v>
      </c>
      <c r="B11" s="277" t="s">
        <v>17</v>
      </c>
      <c r="C11" s="291"/>
      <c r="D11" s="292" t="s">
        <v>18</v>
      </c>
      <c r="E11" s="338">
        <v>1</v>
      </c>
      <c r="F11" s="293"/>
      <c r="G11" s="280"/>
      <c r="H11" s="294">
        <f t="shared" ref="H11:H79" si="0">E11*F11</f>
        <v>0</v>
      </c>
    </row>
    <row r="12" spans="1:8" s="3" customFormat="1" ht="12.75" x14ac:dyDescent="0.25">
      <c r="A12" s="382" t="s">
        <v>19</v>
      </c>
      <c r="B12" s="277" t="s">
        <v>20</v>
      </c>
      <c r="C12" s="291"/>
      <c r="D12" s="292" t="s">
        <v>18</v>
      </c>
      <c r="E12" s="338">
        <v>0</v>
      </c>
      <c r="F12" s="293"/>
      <c r="G12" s="280"/>
      <c r="H12" s="294">
        <f t="shared" si="0"/>
        <v>0</v>
      </c>
    </row>
    <row r="13" spans="1:8" s="3" customFormat="1" ht="12.75" x14ac:dyDescent="0.25">
      <c r="A13" s="382" t="s">
        <v>21</v>
      </c>
      <c r="B13" s="277" t="s">
        <v>22</v>
      </c>
      <c r="C13" s="291"/>
      <c r="D13" s="292" t="s">
        <v>18</v>
      </c>
      <c r="E13" s="338">
        <v>0</v>
      </c>
      <c r="F13" s="293"/>
      <c r="G13" s="280"/>
      <c r="H13" s="294">
        <f t="shared" si="0"/>
        <v>0</v>
      </c>
    </row>
    <row r="14" spans="1:8" s="3" customFormat="1" ht="12.75" x14ac:dyDescent="0.25">
      <c r="A14" s="382" t="s">
        <v>23</v>
      </c>
      <c r="B14" s="277" t="s">
        <v>24</v>
      </c>
      <c r="C14" s="291"/>
      <c r="D14" s="292" t="s">
        <v>18</v>
      </c>
      <c r="E14" s="338">
        <v>1</v>
      </c>
      <c r="F14" s="293"/>
      <c r="G14" s="280"/>
      <c r="H14" s="294">
        <f t="shared" si="0"/>
        <v>0</v>
      </c>
    </row>
    <row r="15" spans="1:8" s="3" customFormat="1" ht="12.75" x14ac:dyDescent="0.25">
      <c r="A15" s="382" t="s">
        <v>25</v>
      </c>
      <c r="B15" s="277" t="s">
        <v>26</v>
      </c>
      <c r="C15" s="291"/>
      <c r="D15" s="292" t="s">
        <v>18</v>
      </c>
      <c r="E15" s="338">
        <v>1</v>
      </c>
      <c r="F15" s="293"/>
      <c r="G15" s="280"/>
      <c r="H15" s="294">
        <f t="shared" si="0"/>
        <v>0</v>
      </c>
    </row>
    <row r="16" spans="1:8" s="3" customFormat="1" ht="12.75" x14ac:dyDescent="0.25">
      <c r="A16" s="382" t="s">
        <v>27</v>
      </c>
      <c r="B16" s="277" t="s">
        <v>28</v>
      </c>
      <c r="C16" s="291"/>
      <c r="D16" s="292" t="s">
        <v>18</v>
      </c>
      <c r="E16" s="338">
        <v>0</v>
      </c>
      <c r="F16" s="293"/>
      <c r="G16" s="280"/>
      <c r="H16" s="294">
        <f t="shared" si="0"/>
        <v>0</v>
      </c>
    </row>
    <row r="17" spans="1:8" s="3" customFormat="1" ht="12.75" x14ac:dyDescent="0.25">
      <c r="A17" s="382" t="s">
        <v>29</v>
      </c>
      <c r="B17" s="277" t="s">
        <v>30</v>
      </c>
      <c r="C17" s="291"/>
      <c r="D17" s="292" t="s">
        <v>31</v>
      </c>
      <c r="E17" s="338">
        <v>1</v>
      </c>
      <c r="F17" s="293"/>
      <c r="G17" s="280"/>
      <c r="H17" s="294">
        <f t="shared" si="0"/>
        <v>0</v>
      </c>
    </row>
    <row r="18" spans="1:8" s="3" customFormat="1" ht="12.75" x14ac:dyDescent="0.25">
      <c r="A18" s="382" t="s">
        <v>32</v>
      </c>
      <c r="B18" s="277" t="s">
        <v>33</v>
      </c>
      <c r="C18" s="291"/>
      <c r="D18" s="292" t="s">
        <v>31</v>
      </c>
      <c r="E18" s="338">
        <v>1</v>
      </c>
      <c r="F18" s="293"/>
      <c r="G18" s="280"/>
      <c r="H18" s="294">
        <f t="shared" si="0"/>
        <v>0</v>
      </c>
    </row>
    <row r="19" spans="1:8" s="3" customFormat="1" ht="12.75" x14ac:dyDescent="0.25">
      <c r="A19" s="382" t="s">
        <v>34</v>
      </c>
      <c r="B19" s="277" t="s">
        <v>35</v>
      </c>
      <c r="C19" s="291"/>
      <c r="D19" s="292" t="s">
        <v>31</v>
      </c>
      <c r="E19" s="338">
        <v>1</v>
      </c>
      <c r="F19" s="293"/>
      <c r="G19" s="280"/>
      <c r="H19" s="294">
        <f t="shared" si="0"/>
        <v>0</v>
      </c>
    </row>
    <row r="20" spans="1:8" s="3" customFormat="1" ht="12.75" x14ac:dyDescent="0.25">
      <c r="A20" s="382" t="s">
        <v>34</v>
      </c>
      <c r="B20" s="277" t="s">
        <v>36</v>
      </c>
      <c r="C20" s="291"/>
      <c r="D20" s="292" t="s">
        <v>31</v>
      </c>
      <c r="E20" s="338">
        <v>1</v>
      </c>
      <c r="F20" s="293"/>
      <c r="G20" s="280"/>
      <c r="H20" s="294">
        <f t="shared" si="0"/>
        <v>0</v>
      </c>
    </row>
    <row r="21" spans="1:8" s="3" customFormat="1" ht="12.75" x14ac:dyDescent="0.25">
      <c r="A21" s="382" t="s">
        <v>37</v>
      </c>
      <c r="B21" s="277" t="s">
        <v>38</v>
      </c>
      <c r="C21" s="291"/>
      <c r="D21" s="292" t="s">
        <v>18</v>
      </c>
      <c r="E21" s="338">
        <v>1</v>
      </c>
      <c r="F21" s="293"/>
      <c r="G21" s="280"/>
      <c r="H21" s="294">
        <f t="shared" si="0"/>
        <v>0</v>
      </c>
    </row>
    <row r="22" spans="1:8" s="3" customFormat="1" ht="12.75" x14ac:dyDescent="0.25">
      <c r="A22" s="282"/>
      <c r="B22" s="283"/>
      <c r="C22" s="283"/>
      <c r="D22" s="283"/>
      <c r="E22" s="339"/>
      <c r="F22" s="285"/>
      <c r="G22" s="280"/>
      <c r="H22" s="294">
        <f t="shared" si="0"/>
        <v>0</v>
      </c>
    </row>
    <row r="23" spans="1:8" s="3" customFormat="1" ht="12.75" x14ac:dyDescent="0.25">
      <c r="A23" s="275" t="s">
        <v>39</v>
      </c>
      <c r="B23" s="276" t="s">
        <v>40</v>
      </c>
      <c r="C23" s="287"/>
      <c r="D23" s="287"/>
      <c r="E23" s="340"/>
      <c r="F23" s="289"/>
      <c r="G23" s="280"/>
      <c r="H23" s="294">
        <f t="shared" si="0"/>
        <v>0</v>
      </c>
    </row>
    <row r="24" spans="1:8" s="3" customFormat="1" ht="12.75" x14ac:dyDescent="0.25">
      <c r="A24" s="382" t="s">
        <v>41</v>
      </c>
      <c r="B24" s="277" t="s">
        <v>42</v>
      </c>
      <c r="C24" s="291"/>
      <c r="D24" s="292" t="s">
        <v>18</v>
      </c>
      <c r="E24" s="341">
        <v>1</v>
      </c>
      <c r="F24" s="293"/>
      <c r="G24" s="280"/>
      <c r="H24" s="294">
        <f t="shared" si="0"/>
        <v>0</v>
      </c>
    </row>
    <row r="25" spans="1:8" s="3" customFormat="1" ht="12.75" x14ac:dyDescent="0.25">
      <c r="A25" s="382" t="s">
        <v>43</v>
      </c>
      <c r="B25" s="277" t="s">
        <v>44</v>
      </c>
      <c r="C25" s="291"/>
      <c r="D25" s="292" t="s">
        <v>18</v>
      </c>
      <c r="E25" s="341">
        <v>0</v>
      </c>
      <c r="F25" s="293"/>
      <c r="G25" s="280"/>
      <c r="H25" s="294">
        <f t="shared" si="0"/>
        <v>0</v>
      </c>
    </row>
    <row r="26" spans="1:8" s="3" customFormat="1" ht="12.75" x14ac:dyDescent="0.25">
      <c r="A26" s="382" t="s">
        <v>45</v>
      </c>
      <c r="B26" s="277" t="s">
        <v>46</v>
      </c>
      <c r="C26" s="291"/>
      <c r="D26" s="292" t="s">
        <v>18</v>
      </c>
      <c r="E26" s="338">
        <v>0</v>
      </c>
      <c r="F26" s="293"/>
      <c r="G26" s="280"/>
      <c r="H26" s="294">
        <f t="shared" si="0"/>
        <v>0</v>
      </c>
    </row>
    <row r="27" spans="1:8" s="3" customFormat="1" ht="12.75" x14ac:dyDescent="0.25">
      <c r="A27" s="382" t="s">
        <v>47</v>
      </c>
      <c r="B27" s="277" t="s">
        <v>48</v>
      </c>
      <c r="C27" s="291"/>
      <c r="D27" s="292" t="s">
        <v>18</v>
      </c>
      <c r="E27" s="338">
        <v>0</v>
      </c>
      <c r="F27" s="293"/>
      <c r="G27" s="280"/>
      <c r="H27" s="294">
        <f t="shared" si="0"/>
        <v>0</v>
      </c>
    </row>
    <row r="28" spans="1:8" s="3" customFormat="1" ht="12.75" x14ac:dyDescent="0.25">
      <c r="A28" s="382" t="s">
        <v>49</v>
      </c>
      <c r="B28" s="277" t="s">
        <v>50</v>
      </c>
      <c r="C28" s="291"/>
      <c r="D28" s="292" t="s">
        <v>18</v>
      </c>
      <c r="E28" s="338">
        <v>1</v>
      </c>
      <c r="F28" s="293"/>
      <c r="G28" s="280"/>
      <c r="H28" s="294">
        <f t="shared" si="0"/>
        <v>0</v>
      </c>
    </row>
    <row r="29" spans="1:8" s="3" customFormat="1" ht="12.75" x14ac:dyDescent="0.25">
      <c r="A29" s="382" t="s">
        <v>51</v>
      </c>
      <c r="B29" s="277" t="s">
        <v>52</v>
      </c>
      <c r="C29" s="291"/>
      <c r="D29" s="292" t="s">
        <v>18</v>
      </c>
      <c r="E29" s="338">
        <v>0</v>
      </c>
      <c r="F29" s="293"/>
      <c r="G29" s="280"/>
      <c r="H29" s="294">
        <f t="shared" si="0"/>
        <v>0</v>
      </c>
    </row>
    <row r="30" spans="1:8" s="3" customFormat="1" ht="12.75" x14ac:dyDescent="0.25">
      <c r="A30" s="382" t="s">
        <v>53</v>
      </c>
      <c r="B30" s="277" t="s">
        <v>54</v>
      </c>
      <c r="C30" s="291"/>
      <c r="D30" s="292" t="s">
        <v>31</v>
      </c>
      <c r="E30" s="338">
        <v>1</v>
      </c>
      <c r="F30" s="293"/>
      <c r="G30" s="280"/>
      <c r="H30" s="294">
        <f t="shared" si="0"/>
        <v>0</v>
      </c>
    </row>
    <row r="31" spans="1:8" s="3" customFormat="1" ht="12.75" x14ac:dyDescent="0.25">
      <c r="A31" s="382" t="s">
        <v>55</v>
      </c>
      <c r="B31" s="277" t="s">
        <v>56</v>
      </c>
      <c r="C31" s="291"/>
      <c r="D31" s="292" t="s">
        <v>31</v>
      </c>
      <c r="E31" s="338">
        <v>1</v>
      </c>
      <c r="F31" s="293"/>
      <c r="G31" s="280"/>
      <c r="H31" s="294">
        <f t="shared" si="0"/>
        <v>0</v>
      </c>
    </row>
    <row r="32" spans="1:8" s="3" customFormat="1" ht="12.75" x14ac:dyDescent="0.25">
      <c r="A32" s="382" t="s">
        <v>57</v>
      </c>
      <c r="B32" s="277" t="s">
        <v>58</v>
      </c>
      <c r="C32" s="291"/>
      <c r="D32" s="292" t="s">
        <v>31</v>
      </c>
      <c r="E32" s="338">
        <v>1</v>
      </c>
      <c r="F32" s="293"/>
      <c r="G32" s="280"/>
      <c r="H32" s="294">
        <f t="shared" si="0"/>
        <v>0</v>
      </c>
    </row>
    <row r="33" spans="1:8" s="3" customFormat="1" ht="12.75" x14ac:dyDescent="0.25">
      <c r="A33" s="382" t="s">
        <v>59</v>
      </c>
      <c r="B33" s="277" t="s">
        <v>60</v>
      </c>
      <c r="C33" s="291"/>
      <c r="D33" s="292" t="s">
        <v>31</v>
      </c>
      <c r="E33" s="338">
        <v>1</v>
      </c>
      <c r="F33" s="293"/>
      <c r="G33" s="280"/>
      <c r="H33" s="294">
        <f t="shared" si="0"/>
        <v>0</v>
      </c>
    </row>
    <row r="34" spans="1:8" s="3" customFormat="1" ht="12.75" x14ac:dyDescent="0.25">
      <c r="A34" s="382" t="s">
        <v>61</v>
      </c>
      <c r="B34" s="277" t="s">
        <v>62</v>
      </c>
      <c r="C34" s="291"/>
      <c r="D34" s="292" t="s">
        <v>18</v>
      </c>
      <c r="E34" s="338">
        <v>1</v>
      </c>
      <c r="F34" s="293"/>
      <c r="G34" s="280"/>
      <c r="H34" s="294">
        <f t="shared" ref="H34" si="1">E34*F34</f>
        <v>0</v>
      </c>
    </row>
    <row r="35" spans="1:8" s="3" customFormat="1" ht="12.75" x14ac:dyDescent="0.25">
      <c r="A35" s="382"/>
      <c r="B35" s="277"/>
      <c r="C35" s="291"/>
      <c r="D35" s="292"/>
      <c r="E35" s="338"/>
      <c r="F35" s="293"/>
      <c r="G35" s="280"/>
      <c r="H35" s="294"/>
    </row>
    <row r="36" spans="1:8" s="3" customFormat="1" ht="12.75" x14ac:dyDescent="0.25">
      <c r="A36" s="275" t="s">
        <v>63</v>
      </c>
      <c r="B36" s="276" t="s">
        <v>64</v>
      </c>
      <c r="C36" s="287"/>
      <c r="D36" s="287"/>
      <c r="E36" s="340"/>
      <c r="F36" s="289"/>
      <c r="G36" s="280"/>
      <c r="H36" s="294">
        <f t="shared" si="0"/>
        <v>0</v>
      </c>
    </row>
    <row r="37" spans="1:8" s="3" customFormat="1" ht="12.75" x14ac:dyDescent="0.25">
      <c r="A37" s="382" t="s">
        <v>65</v>
      </c>
      <c r="B37" s="277" t="s">
        <v>66</v>
      </c>
      <c r="C37" s="291"/>
      <c r="D37" s="292" t="s">
        <v>18</v>
      </c>
      <c r="E37" s="341">
        <v>1</v>
      </c>
      <c r="F37" s="293"/>
      <c r="G37" s="280"/>
      <c r="H37" s="294">
        <f t="shared" si="0"/>
        <v>0</v>
      </c>
    </row>
    <row r="38" spans="1:8" s="3" customFormat="1" ht="12.75" x14ac:dyDescent="0.25">
      <c r="A38" s="382" t="s">
        <v>67</v>
      </c>
      <c r="B38" s="277" t="s">
        <v>68</v>
      </c>
      <c r="C38" s="291"/>
      <c r="D38" s="292" t="s">
        <v>18</v>
      </c>
      <c r="E38" s="338">
        <v>0</v>
      </c>
      <c r="F38" s="293"/>
      <c r="G38" s="280"/>
      <c r="H38" s="294">
        <f t="shared" si="0"/>
        <v>0</v>
      </c>
    </row>
    <row r="39" spans="1:8" s="3" customFormat="1" ht="12.75" x14ac:dyDescent="0.25">
      <c r="A39" s="382" t="s">
        <v>69</v>
      </c>
      <c r="B39" s="277" t="s">
        <v>24</v>
      </c>
      <c r="C39" s="291"/>
      <c r="D39" s="292" t="s">
        <v>18</v>
      </c>
      <c r="E39" s="338">
        <v>1</v>
      </c>
      <c r="F39" s="293"/>
      <c r="G39" s="280"/>
      <c r="H39" s="294">
        <f t="shared" si="0"/>
        <v>0</v>
      </c>
    </row>
    <row r="40" spans="1:8" s="3" customFormat="1" ht="12.75" x14ac:dyDescent="0.25">
      <c r="A40" s="382" t="s">
        <v>70</v>
      </c>
      <c r="B40" s="277" t="s">
        <v>71</v>
      </c>
      <c r="C40" s="291"/>
      <c r="D40" s="292" t="s">
        <v>18</v>
      </c>
      <c r="E40" s="338">
        <v>0</v>
      </c>
      <c r="F40" s="293"/>
      <c r="G40" s="280"/>
      <c r="H40" s="294">
        <f t="shared" si="0"/>
        <v>0</v>
      </c>
    </row>
    <row r="41" spans="1:8" s="3" customFormat="1" ht="12.75" x14ac:dyDescent="0.25">
      <c r="A41" s="382" t="s">
        <v>72</v>
      </c>
      <c r="B41" s="277" t="s">
        <v>73</v>
      </c>
      <c r="C41" s="291"/>
      <c r="D41" s="292" t="s">
        <v>18</v>
      </c>
      <c r="E41" s="338">
        <v>0</v>
      </c>
      <c r="F41" s="293"/>
      <c r="G41" s="280"/>
      <c r="H41" s="294">
        <f t="shared" si="0"/>
        <v>0</v>
      </c>
    </row>
    <row r="42" spans="1:8" s="3" customFormat="1" ht="12.75" x14ac:dyDescent="0.25">
      <c r="A42" s="382" t="s">
        <v>74</v>
      </c>
      <c r="B42" s="277" t="s">
        <v>75</v>
      </c>
      <c r="C42" s="291"/>
      <c r="D42" s="292" t="s">
        <v>31</v>
      </c>
      <c r="E42" s="338">
        <v>1</v>
      </c>
      <c r="F42" s="293"/>
      <c r="G42" s="280"/>
      <c r="H42" s="294">
        <f t="shared" si="0"/>
        <v>0</v>
      </c>
    </row>
    <row r="43" spans="1:8" s="3" customFormat="1" ht="12.75" x14ac:dyDescent="0.25">
      <c r="A43" s="382" t="s">
        <v>76</v>
      </c>
      <c r="B43" s="277" t="s">
        <v>77</v>
      </c>
      <c r="C43" s="291"/>
      <c r="D43" s="292" t="s">
        <v>31</v>
      </c>
      <c r="E43" s="338">
        <v>1</v>
      </c>
      <c r="F43" s="293"/>
      <c r="G43" s="280"/>
      <c r="H43" s="294">
        <f t="shared" si="0"/>
        <v>0</v>
      </c>
    </row>
    <row r="44" spans="1:8" s="3" customFormat="1" ht="12.75" x14ac:dyDescent="0.25">
      <c r="A44" s="382" t="s">
        <v>78</v>
      </c>
      <c r="B44" s="277" t="s">
        <v>79</v>
      </c>
      <c r="C44" s="291"/>
      <c r="D44" s="292" t="s">
        <v>31</v>
      </c>
      <c r="E44" s="338">
        <v>1</v>
      </c>
      <c r="F44" s="293"/>
      <c r="G44" s="280"/>
      <c r="H44" s="294">
        <f t="shared" si="0"/>
        <v>0</v>
      </c>
    </row>
    <row r="45" spans="1:8" s="3" customFormat="1" ht="12.75" x14ac:dyDescent="0.25">
      <c r="A45" s="382" t="s">
        <v>80</v>
      </c>
      <c r="B45" s="277" t="s">
        <v>81</v>
      </c>
      <c r="C45" s="291"/>
      <c r="D45" s="292" t="s">
        <v>31</v>
      </c>
      <c r="E45" s="338">
        <v>1</v>
      </c>
      <c r="F45" s="293"/>
      <c r="G45" s="280"/>
      <c r="H45" s="294">
        <f t="shared" si="0"/>
        <v>0</v>
      </c>
    </row>
    <row r="46" spans="1:8" s="3" customFormat="1" ht="12.75" x14ac:dyDescent="0.25">
      <c r="A46" s="382" t="s">
        <v>82</v>
      </c>
      <c r="B46" s="277" t="s">
        <v>83</v>
      </c>
      <c r="C46" s="291"/>
      <c r="D46" s="292" t="s">
        <v>18</v>
      </c>
      <c r="E46" s="338">
        <v>1</v>
      </c>
      <c r="F46" s="293"/>
      <c r="G46" s="280"/>
      <c r="H46" s="294">
        <f t="shared" ref="H46" si="2">E46*F46</f>
        <v>0</v>
      </c>
    </row>
    <row r="47" spans="1:8" s="3" customFormat="1" ht="12.75" x14ac:dyDescent="0.25">
      <c r="A47" s="382"/>
      <c r="B47" s="277"/>
      <c r="C47" s="291"/>
      <c r="D47" s="292"/>
      <c r="E47" s="338"/>
      <c r="F47" s="293"/>
      <c r="G47" s="280"/>
      <c r="H47" s="294"/>
    </row>
    <row r="48" spans="1:8" s="3" customFormat="1" ht="12.75" x14ac:dyDescent="0.25">
      <c r="A48" s="275" t="s">
        <v>84</v>
      </c>
      <c r="B48" s="276" t="s">
        <v>85</v>
      </c>
      <c r="C48" s="287"/>
      <c r="D48" s="287"/>
      <c r="E48" s="340"/>
      <c r="F48" s="289"/>
      <c r="G48" s="280"/>
      <c r="H48" s="294">
        <f t="shared" si="0"/>
        <v>0</v>
      </c>
    </row>
    <row r="49" spans="1:8" s="3" customFormat="1" ht="12.75" x14ac:dyDescent="0.25">
      <c r="A49" s="382" t="s">
        <v>86</v>
      </c>
      <c r="B49" s="277" t="s">
        <v>87</v>
      </c>
      <c r="C49" s="291"/>
      <c r="D49" s="292" t="s">
        <v>18</v>
      </c>
      <c r="E49" s="338">
        <v>1</v>
      </c>
      <c r="F49" s="293"/>
      <c r="G49" s="280"/>
      <c r="H49" s="294">
        <f t="shared" si="0"/>
        <v>0</v>
      </c>
    </row>
    <row r="50" spans="1:8" s="3" customFormat="1" ht="12.75" x14ac:dyDescent="0.25">
      <c r="A50" s="382" t="s">
        <v>88</v>
      </c>
      <c r="B50" s="277" t="s">
        <v>89</v>
      </c>
      <c r="C50" s="291"/>
      <c r="D50" s="292" t="s">
        <v>18</v>
      </c>
      <c r="E50" s="338">
        <v>0</v>
      </c>
      <c r="F50" s="293"/>
      <c r="G50" s="280"/>
      <c r="H50" s="294">
        <f t="shared" si="0"/>
        <v>0</v>
      </c>
    </row>
    <row r="51" spans="1:8" s="3" customFormat="1" ht="12.75" x14ac:dyDescent="0.25">
      <c r="A51" s="382" t="s">
        <v>90</v>
      </c>
      <c r="B51" s="277" t="s">
        <v>91</v>
      </c>
      <c r="C51" s="291"/>
      <c r="D51" s="292" t="s">
        <v>18</v>
      </c>
      <c r="E51" s="338">
        <v>1</v>
      </c>
      <c r="F51" s="293"/>
      <c r="G51" s="280"/>
      <c r="H51" s="294">
        <f t="shared" si="0"/>
        <v>0</v>
      </c>
    </row>
    <row r="52" spans="1:8" s="3" customFormat="1" ht="12.75" x14ac:dyDescent="0.25">
      <c r="A52" s="382" t="s">
        <v>92</v>
      </c>
      <c r="B52" s="277" t="s">
        <v>93</v>
      </c>
      <c r="C52" s="291"/>
      <c r="D52" s="292" t="s">
        <v>18</v>
      </c>
      <c r="E52" s="338">
        <v>0</v>
      </c>
      <c r="F52" s="293"/>
      <c r="G52" s="280"/>
      <c r="H52" s="294">
        <f t="shared" si="0"/>
        <v>0</v>
      </c>
    </row>
    <row r="53" spans="1:8" s="3" customFormat="1" ht="12.75" x14ac:dyDescent="0.25">
      <c r="A53" s="382" t="s">
        <v>94</v>
      </c>
      <c r="B53" s="277" t="s">
        <v>95</v>
      </c>
      <c r="C53" s="291"/>
      <c r="D53" s="292" t="s">
        <v>18</v>
      </c>
      <c r="E53" s="338">
        <v>0</v>
      </c>
      <c r="F53" s="293"/>
      <c r="G53" s="280"/>
      <c r="H53" s="294">
        <f t="shared" si="0"/>
        <v>0</v>
      </c>
    </row>
    <row r="54" spans="1:8" s="3" customFormat="1" ht="12.75" x14ac:dyDescent="0.25">
      <c r="A54" s="382" t="s">
        <v>96</v>
      </c>
      <c r="B54" s="277" t="s">
        <v>97</v>
      </c>
      <c r="C54" s="291"/>
      <c r="D54" s="292" t="s">
        <v>31</v>
      </c>
      <c r="E54" s="338">
        <v>1</v>
      </c>
      <c r="F54" s="293"/>
      <c r="G54" s="280"/>
      <c r="H54" s="294">
        <f t="shared" si="0"/>
        <v>0</v>
      </c>
    </row>
    <row r="55" spans="1:8" s="3" customFormat="1" ht="12.75" x14ac:dyDescent="0.25">
      <c r="A55" s="382" t="s">
        <v>98</v>
      </c>
      <c r="B55" s="277" t="s">
        <v>99</v>
      </c>
      <c r="C55" s="291"/>
      <c r="D55" s="292" t="s">
        <v>31</v>
      </c>
      <c r="E55" s="338">
        <v>1</v>
      </c>
      <c r="F55" s="293"/>
      <c r="G55" s="280"/>
      <c r="H55" s="294">
        <f t="shared" si="0"/>
        <v>0</v>
      </c>
    </row>
    <row r="56" spans="1:8" s="3" customFormat="1" ht="12.75" x14ac:dyDescent="0.25">
      <c r="A56" s="382" t="s">
        <v>100</v>
      </c>
      <c r="B56" s="277" t="s">
        <v>101</v>
      </c>
      <c r="C56" s="291"/>
      <c r="D56" s="292" t="s">
        <v>31</v>
      </c>
      <c r="E56" s="338">
        <v>1</v>
      </c>
      <c r="F56" s="293"/>
      <c r="G56" s="280"/>
      <c r="H56" s="294">
        <f t="shared" si="0"/>
        <v>0</v>
      </c>
    </row>
    <row r="57" spans="1:8" s="3" customFormat="1" ht="12.75" x14ac:dyDescent="0.25">
      <c r="A57" s="382" t="s">
        <v>102</v>
      </c>
      <c r="B57" s="277" t="s">
        <v>103</v>
      </c>
      <c r="C57" s="291"/>
      <c r="D57" s="292" t="s">
        <v>31</v>
      </c>
      <c r="E57" s="338">
        <v>1</v>
      </c>
      <c r="F57" s="293"/>
      <c r="G57" s="280"/>
      <c r="H57" s="294">
        <f t="shared" si="0"/>
        <v>0</v>
      </c>
    </row>
    <row r="58" spans="1:8" s="3" customFormat="1" ht="12.75" x14ac:dyDescent="0.25">
      <c r="A58" s="382" t="s">
        <v>104</v>
      </c>
      <c r="B58" s="277" t="s">
        <v>105</v>
      </c>
      <c r="C58" s="291"/>
      <c r="D58" s="292" t="s">
        <v>18</v>
      </c>
      <c r="E58" s="338">
        <v>1</v>
      </c>
      <c r="F58" s="293"/>
      <c r="G58" s="280"/>
      <c r="H58" s="294">
        <f t="shared" ref="H58" si="3">E58*F58</f>
        <v>0</v>
      </c>
    </row>
    <row r="59" spans="1:8" s="3" customFormat="1" ht="12.75" x14ac:dyDescent="0.25">
      <c r="A59" s="382"/>
      <c r="B59" s="277"/>
      <c r="C59" s="291"/>
      <c r="D59" s="292"/>
      <c r="E59" s="338"/>
      <c r="F59" s="293"/>
      <c r="G59" s="280"/>
      <c r="H59" s="294"/>
    </row>
    <row r="60" spans="1:8" s="3" customFormat="1" ht="12.75" x14ac:dyDescent="0.25">
      <c r="A60" s="275" t="s">
        <v>106</v>
      </c>
      <c r="B60" s="276" t="s">
        <v>107</v>
      </c>
      <c r="C60" s="287"/>
      <c r="D60" s="287"/>
      <c r="E60" s="340"/>
      <c r="F60" s="289"/>
      <c r="G60" s="280"/>
      <c r="H60" s="294">
        <f t="shared" si="0"/>
        <v>0</v>
      </c>
    </row>
    <row r="61" spans="1:8" s="3" customFormat="1" ht="12.75" x14ac:dyDescent="0.25">
      <c r="A61" s="382" t="s">
        <v>108</v>
      </c>
      <c r="B61" s="277" t="s">
        <v>109</v>
      </c>
      <c r="C61" s="291"/>
      <c r="D61" s="292" t="s">
        <v>18</v>
      </c>
      <c r="E61" s="338">
        <v>1</v>
      </c>
      <c r="F61" s="293"/>
      <c r="G61" s="280"/>
      <c r="H61" s="294">
        <f t="shared" si="0"/>
        <v>0</v>
      </c>
    </row>
    <row r="62" spans="1:8" s="3" customFormat="1" ht="12.75" x14ac:dyDescent="0.25">
      <c r="A62" s="382" t="s">
        <v>110</v>
      </c>
      <c r="B62" s="277" t="s">
        <v>111</v>
      </c>
      <c r="C62" s="291"/>
      <c r="D62" s="292" t="s">
        <v>18</v>
      </c>
      <c r="E62" s="338">
        <v>0</v>
      </c>
      <c r="F62" s="293"/>
      <c r="G62" s="280"/>
      <c r="H62" s="294">
        <f t="shared" si="0"/>
        <v>0</v>
      </c>
    </row>
    <row r="63" spans="1:8" s="3" customFormat="1" ht="12.75" x14ac:dyDescent="0.25">
      <c r="A63" s="382" t="s">
        <v>112</v>
      </c>
      <c r="B63" s="277" t="s">
        <v>24</v>
      </c>
      <c r="C63" s="291"/>
      <c r="D63" s="292" t="s">
        <v>18</v>
      </c>
      <c r="E63" s="338">
        <v>1</v>
      </c>
      <c r="F63" s="293"/>
      <c r="G63" s="280"/>
      <c r="H63" s="294">
        <f t="shared" si="0"/>
        <v>0</v>
      </c>
    </row>
    <row r="64" spans="1:8" s="3" customFormat="1" ht="12.75" x14ac:dyDescent="0.25">
      <c r="A64" s="382" t="s">
        <v>113</v>
      </c>
      <c r="B64" s="277" t="s">
        <v>114</v>
      </c>
      <c r="C64" s="291"/>
      <c r="D64" s="292" t="s">
        <v>18</v>
      </c>
      <c r="E64" s="338">
        <v>0</v>
      </c>
      <c r="F64" s="293"/>
      <c r="G64" s="280"/>
      <c r="H64" s="294">
        <f t="shared" si="0"/>
        <v>0</v>
      </c>
    </row>
    <row r="65" spans="1:8" s="3" customFormat="1" ht="12.75" x14ac:dyDescent="0.25">
      <c r="A65" s="382" t="s">
        <v>115</v>
      </c>
      <c r="B65" s="277" t="s">
        <v>116</v>
      </c>
      <c r="C65" s="291"/>
      <c r="D65" s="292" t="s">
        <v>18</v>
      </c>
      <c r="E65" s="338">
        <v>0</v>
      </c>
      <c r="F65" s="293"/>
      <c r="G65" s="280"/>
      <c r="H65" s="294">
        <f t="shared" si="0"/>
        <v>0</v>
      </c>
    </row>
    <row r="66" spans="1:8" s="3" customFormat="1" ht="12.75" x14ac:dyDescent="0.25">
      <c r="A66" s="382" t="s">
        <v>117</v>
      </c>
      <c r="B66" s="277" t="s">
        <v>118</v>
      </c>
      <c r="C66" s="291"/>
      <c r="D66" s="292" t="s">
        <v>31</v>
      </c>
      <c r="E66" s="338">
        <v>0</v>
      </c>
      <c r="F66" s="293"/>
      <c r="G66" s="280"/>
      <c r="H66" s="294">
        <f t="shared" si="0"/>
        <v>0</v>
      </c>
    </row>
    <row r="67" spans="1:8" s="3" customFormat="1" ht="12.75" x14ac:dyDescent="0.25">
      <c r="A67" s="382" t="s">
        <v>119</v>
      </c>
      <c r="B67" s="277" t="s">
        <v>120</v>
      </c>
      <c r="C67" s="291"/>
      <c r="D67" s="292" t="s">
        <v>31</v>
      </c>
      <c r="E67" s="338">
        <v>0</v>
      </c>
      <c r="F67" s="293"/>
      <c r="G67" s="280"/>
      <c r="H67" s="294">
        <f t="shared" si="0"/>
        <v>0</v>
      </c>
    </row>
    <row r="68" spans="1:8" s="3" customFormat="1" ht="12.75" x14ac:dyDescent="0.25">
      <c r="A68" s="382" t="s">
        <v>121</v>
      </c>
      <c r="B68" s="277" t="s">
        <v>122</v>
      </c>
      <c r="C68" s="291"/>
      <c r="D68" s="292" t="s">
        <v>31</v>
      </c>
      <c r="E68" s="338">
        <v>0</v>
      </c>
      <c r="F68" s="293"/>
      <c r="G68" s="280"/>
      <c r="H68" s="294">
        <f t="shared" si="0"/>
        <v>0</v>
      </c>
    </row>
    <row r="69" spans="1:8" s="3" customFormat="1" ht="12.75" x14ac:dyDescent="0.25">
      <c r="A69" s="382" t="s">
        <v>123</v>
      </c>
      <c r="B69" s="277" t="s">
        <v>124</v>
      </c>
      <c r="C69" s="291"/>
      <c r="D69" s="292" t="s">
        <v>31</v>
      </c>
      <c r="E69" s="338">
        <v>0</v>
      </c>
      <c r="F69" s="293"/>
      <c r="G69" s="280"/>
      <c r="H69" s="294">
        <f t="shared" si="0"/>
        <v>0</v>
      </c>
    </row>
    <row r="70" spans="1:8" s="3" customFormat="1" ht="12.75" x14ac:dyDescent="0.25">
      <c r="A70" s="382" t="s">
        <v>125</v>
      </c>
      <c r="B70" s="277" t="s">
        <v>126</v>
      </c>
      <c r="C70" s="291"/>
      <c r="D70" s="292" t="s">
        <v>127</v>
      </c>
      <c r="E70" s="338">
        <v>1</v>
      </c>
      <c r="F70" s="293"/>
      <c r="G70" s="280"/>
      <c r="H70" s="294">
        <f t="shared" ref="H70" si="4">E70*F70</f>
        <v>0</v>
      </c>
    </row>
    <row r="71" spans="1:8" s="3" customFormat="1" ht="12.75" x14ac:dyDescent="0.25">
      <c r="A71" s="382"/>
      <c r="B71" s="277"/>
      <c r="C71" s="291"/>
      <c r="D71" s="292"/>
      <c r="E71" s="338"/>
      <c r="F71" s="293"/>
      <c r="G71" s="280"/>
      <c r="H71" s="294"/>
    </row>
    <row r="72" spans="1:8" s="3" customFormat="1" ht="12.75" x14ac:dyDescent="0.25">
      <c r="A72" s="275" t="s">
        <v>128</v>
      </c>
      <c r="B72" s="276" t="s">
        <v>129</v>
      </c>
      <c r="C72" s="287"/>
      <c r="D72" s="287"/>
      <c r="E72" s="340"/>
      <c r="F72" s="289"/>
      <c r="G72" s="280"/>
      <c r="H72" s="294">
        <f t="shared" si="0"/>
        <v>0</v>
      </c>
    </row>
    <row r="73" spans="1:8" s="3" customFormat="1" ht="12.75" x14ac:dyDescent="0.25">
      <c r="A73" s="382" t="s">
        <v>130</v>
      </c>
      <c r="B73" s="277" t="s">
        <v>131</v>
      </c>
      <c r="C73" s="291"/>
      <c r="D73" s="292" t="s">
        <v>18</v>
      </c>
      <c r="E73" s="338">
        <v>1</v>
      </c>
      <c r="F73" s="293"/>
      <c r="G73" s="280"/>
      <c r="H73" s="294">
        <f t="shared" si="0"/>
        <v>0</v>
      </c>
    </row>
    <row r="74" spans="1:8" ht="12.75" x14ac:dyDescent="0.25">
      <c r="A74" s="382" t="s">
        <v>132</v>
      </c>
      <c r="B74" s="277" t="s">
        <v>133</v>
      </c>
      <c r="C74" s="291"/>
      <c r="D74" s="292" t="s">
        <v>18</v>
      </c>
      <c r="E74" s="338">
        <v>0</v>
      </c>
      <c r="F74" s="293"/>
      <c r="G74" s="280"/>
      <c r="H74" s="294">
        <f t="shared" si="0"/>
        <v>0</v>
      </c>
    </row>
    <row r="75" spans="1:8" ht="12.75" x14ac:dyDescent="0.25">
      <c r="A75" s="382" t="s">
        <v>134</v>
      </c>
      <c r="B75" s="277" t="s">
        <v>135</v>
      </c>
      <c r="C75" s="291"/>
      <c r="D75" s="292" t="s">
        <v>18</v>
      </c>
      <c r="E75" s="338">
        <v>1</v>
      </c>
      <c r="F75" s="293"/>
      <c r="G75" s="280"/>
      <c r="H75" s="294">
        <f t="shared" si="0"/>
        <v>0</v>
      </c>
    </row>
    <row r="76" spans="1:8" ht="12.75" x14ac:dyDescent="0.25">
      <c r="A76" s="382" t="s">
        <v>136</v>
      </c>
      <c r="B76" s="277" t="s">
        <v>137</v>
      </c>
      <c r="C76" s="291"/>
      <c r="D76" s="292" t="s">
        <v>18</v>
      </c>
      <c r="E76" s="338">
        <v>0</v>
      </c>
      <c r="F76" s="293"/>
      <c r="G76" s="280"/>
      <c r="H76" s="294">
        <f t="shared" si="0"/>
        <v>0</v>
      </c>
    </row>
    <row r="77" spans="1:8" ht="12.75" x14ac:dyDescent="0.25">
      <c r="A77" s="382" t="s">
        <v>138</v>
      </c>
      <c r="B77" s="277" t="s">
        <v>139</v>
      </c>
      <c r="C77" s="291"/>
      <c r="D77" s="292" t="s">
        <v>18</v>
      </c>
      <c r="E77" s="338">
        <v>0</v>
      </c>
      <c r="F77" s="293"/>
      <c r="G77" s="280"/>
      <c r="H77" s="294">
        <f t="shared" si="0"/>
        <v>0</v>
      </c>
    </row>
    <row r="78" spans="1:8" ht="12.75" x14ac:dyDescent="0.25">
      <c r="A78" s="382" t="s">
        <v>140</v>
      </c>
      <c r="B78" s="277" t="s">
        <v>141</v>
      </c>
      <c r="C78" s="291"/>
      <c r="D78" s="292" t="s">
        <v>31</v>
      </c>
      <c r="E78" s="338">
        <v>1</v>
      </c>
      <c r="F78" s="293"/>
      <c r="G78" s="280"/>
      <c r="H78" s="294">
        <f t="shared" si="0"/>
        <v>0</v>
      </c>
    </row>
    <row r="79" spans="1:8" ht="12.75" x14ac:dyDescent="0.25">
      <c r="A79" s="382" t="s">
        <v>142</v>
      </c>
      <c r="B79" s="277" t="s">
        <v>143</v>
      </c>
      <c r="C79" s="291"/>
      <c r="D79" s="292" t="s">
        <v>31</v>
      </c>
      <c r="E79" s="338">
        <v>1</v>
      </c>
      <c r="F79" s="293"/>
      <c r="G79" s="280"/>
      <c r="H79" s="294">
        <f t="shared" si="0"/>
        <v>0</v>
      </c>
    </row>
    <row r="80" spans="1:8" ht="12.75" x14ac:dyDescent="0.25">
      <c r="A80" s="382" t="s">
        <v>144</v>
      </c>
      <c r="B80" s="277" t="s">
        <v>145</v>
      </c>
      <c r="C80" s="291"/>
      <c r="D80" s="292" t="s">
        <v>31</v>
      </c>
      <c r="E80" s="338">
        <v>1</v>
      </c>
      <c r="F80" s="293"/>
      <c r="G80" s="280"/>
      <c r="H80" s="294">
        <f t="shared" ref="H80:H82" si="5">E80*F80</f>
        <v>0</v>
      </c>
    </row>
    <row r="81" spans="1:8" ht="12.75" x14ac:dyDescent="0.25">
      <c r="A81" s="382" t="s">
        <v>146</v>
      </c>
      <c r="B81" s="277" t="s">
        <v>147</v>
      </c>
      <c r="C81" s="291"/>
      <c r="D81" s="292" t="s">
        <v>31</v>
      </c>
      <c r="E81" s="338">
        <v>1</v>
      </c>
      <c r="F81" s="293"/>
      <c r="G81" s="280"/>
      <c r="H81" s="294">
        <f t="shared" si="5"/>
        <v>0</v>
      </c>
    </row>
    <row r="82" spans="1:8" s="3" customFormat="1" ht="12.75" x14ac:dyDescent="0.25">
      <c r="A82" s="382" t="s">
        <v>148</v>
      </c>
      <c r="B82" s="277" t="s">
        <v>149</v>
      </c>
      <c r="C82" s="291"/>
      <c r="D82" s="292" t="s">
        <v>18</v>
      </c>
      <c r="E82" s="338">
        <v>1</v>
      </c>
      <c r="F82" s="293"/>
      <c r="G82" s="280"/>
      <c r="H82" s="294">
        <f t="shared" si="5"/>
        <v>0</v>
      </c>
    </row>
    <row r="83" spans="1:8" s="3" customFormat="1" ht="12.75" x14ac:dyDescent="0.25">
      <c r="A83" s="382"/>
      <c r="B83" s="277"/>
      <c r="C83" s="291"/>
      <c r="D83" s="292"/>
      <c r="E83" s="338"/>
      <c r="F83" s="293"/>
      <c r="G83" s="280"/>
      <c r="H83" s="294"/>
    </row>
    <row r="84" spans="1:8" s="381" customFormat="1" ht="12.75" x14ac:dyDescent="0.25">
      <c r="A84" s="275">
        <v>1.7</v>
      </c>
      <c r="B84" s="276" t="s">
        <v>150</v>
      </c>
      <c r="C84" s="291"/>
      <c r="D84" s="377" t="s">
        <v>151</v>
      </c>
      <c r="E84" s="341">
        <v>1000</v>
      </c>
      <c r="F84" s="378"/>
      <c r="G84" s="379"/>
      <c r="H84" s="380"/>
    </row>
    <row r="85" spans="1:8" ht="15" x14ac:dyDescent="0.25">
      <c r="A85" s="428" t="s">
        <v>152</v>
      </c>
      <c r="B85" s="428"/>
      <c r="C85" s="356"/>
      <c r="D85" s="356"/>
      <c r="E85" s="357"/>
      <c r="F85" s="358"/>
      <c r="G85" s="359"/>
      <c r="H85" s="360">
        <f>SUM(H8:H82)</f>
        <v>0</v>
      </c>
    </row>
    <row r="86" spans="1:8" ht="12.75" x14ac:dyDescent="0.25">
      <c r="A86" s="429" t="s">
        <v>153</v>
      </c>
      <c r="B86" s="429"/>
      <c r="C86" s="429"/>
      <c r="D86" s="429"/>
      <c r="E86" s="430"/>
      <c r="F86" s="279"/>
      <c r="G86" s="280"/>
      <c r="H86" s="281"/>
    </row>
    <row r="87" spans="1:8" ht="15" x14ac:dyDescent="0.25">
      <c r="A87" s="298"/>
      <c r="B87" s="299"/>
      <c r="C87" s="299"/>
      <c r="D87" s="299"/>
      <c r="E87" s="300"/>
      <c r="F87" s="301"/>
      <c r="G87" s="280"/>
      <c r="H87" s="302"/>
    </row>
    <row r="88" spans="1:8" ht="25.5" x14ac:dyDescent="0.25">
      <c r="A88" s="275">
        <v>2</v>
      </c>
      <c r="B88" s="276" t="s">
        <v>154</v>
      </c>
      <c r="C88" s="283"/>
      <c r="D88" s="283"/>
      <c r="E88" s="284"/>
      <c r="F88" s="285"/>
      <c r="G88" s="280"/>
      <c r="H88" s="302"/>
    </row>
    <row r="89" spans="1:8" ht="12.75" x14ac:dyDescent="0.25">
      <c r="A89" s="382" t="s">
        <v>155</v>
      </c>
      <c r="B89" s="277" t="s">
        <v>156</v>
      </c>
      <c r="C89" s="291"/>
      <c r="D89" s="277" t="s">
        <v>18</v>
      </c>
      <c r="E89" s="278">
        <v>207</v>
      </c>
      <c r="F89" s="293"/>
      <c r="G89" s="280"/>
      <c r="H89" s="294">
        <f t="shared" ref="H89:H95" si="6">E89*F89</f>
        <v>0</v>
      </c>
    </row>
    <row r="90" spans="1:8" ht="12.75" x14ac:dyDescent="0.25">
      <c r="A90" s="382" t="s">
        <v>157</v>
      </c>
      <c r="B90" s="277" t="s">
        <v>158</v>
      </c>
      <c r="C90" s="291"/>
      <c r="D90" s="277" t="s">
        <v>18</v>
      </c>
      <c r="E90" s="278">
        <v>4</v>
      </c>
      <c r="F90" s="293"/>
      <c r="G90" s="280"/>
      <c r="H90" s="294">
        <f t="shared" si="6"/>
        <v>0</v>
      </c>
    </row>
    <row r="91" spans="1:8" ht="12.75" x14ac:dyDescent="0.25">
      <c r="A91" s="382" t="s">
        <v>159</v>
      </c>
      <c r="B91" s="277" t="s">
        <v>160</v>
      </c>
      <c r="C91" s="291"/>
      <c r="D91" s="292" t="s">
        <v>161</v>
      </c>
      <c r="E91" s="278">
        <v>2</v>
      </c>
      <c r="F91" s="293"/>
      <c r="G91" s="280"/>
      <c r="H91" s="294">
        <f t="shared" si="6"/>
        <v>0</v>
      </c>
    </row>
    <row r="92" spans="1:8" ht="12.75" x14ac:dyDescent="0.25">
      <c r="A92" s="382" t="s">
        <v>162</v>
      </c>
      <c r="B92" s="277" t="s">
        <v>163</v>
      </c>
      <c r="C92" s="291"/>
      <c r="D92" s="292" t="s">
        <v>18</v>
      </c>
      <c r="E92" s="278">
        <v>207</v>
      </c>
      <c r="F92" s="293"/>
      <c r="G92" s="280"/>
      <c r="H92" s="294">
        <f t="shared" si="6"/>
        <v>0</v>
      </c>
    </row>
    <row r="93" spans="1:8" ht="12.75" x14ac:dyDescent="0.25">
      <c r="A93" s="382" t="s">
        <v>164</v>
      </c>
      <c r="B93" s="277" t="s">
        <v>165</v>
      </c>
      <c r="C93" s="291"/>
      <c r="D93" s="292" t="s">
        <v>18</v>
      </c>
      <c r="E93" s="278">
        <v>207</v>
      </c>
      <c r="F93" s="293"/>
      <c r="G93" s="280"/>
      <c r="H93" s="294">
        <f t="shared" si="6"/>
        <v>0</v>
      </c>
    </row>
    <row r="94" spans="1:8" ht="12.75" x14ac:dyDescent="0.25">
      <c r="A94" s="382" t="s">
        <v>166</v>
      </c>
      <c r="B94" s="277" t="s">
        <v>167</v>
      </c>
      <c r="C94" s="291"/>
      <c r="D94" s="277" t="s">
        <v>18</v>
      </c>
      <c r="E94" s="278">
        <v>207</v>
      </c>
      <c r="F94" s="293"/>
      <c r="G94" s="280"/>
      <c r="H94" s="294">
        <f t="shared" si="6"/>
        <v>0</v>
      </c>
    </row>
    <row r="95" spans="1:8" ht="12.75" x14ac:dyDescent="0.25">
      <c r="A95" s="382" t="s">
        <v>168</v>
      </c>
      <c r="B95" s="277" t="s">
        <v>169</v>
      </c>
      <c r="C95" s="291"/>
      <c r="D95" s="292" t="s">
        <v>170</v>
      </c>
      <c r="E95" s="278">
        <v>6</v>
      </c>
      <c r="F95" s="293"/>
      <c r="G95" s="280"/>
      <c r="H95" s="294">
        <f t="shared" si="6"/>
        <v>0</v>
      </c>
    </row>
    <row r="96" spans="1:8" ht="15" x14ac:dyDescent="0.25">
      <c r="A96" s="303"/>
      <c r="B96" s="287"/>
      <c r="C96" s="287"/>
      <c r="D96" s="287"/>
      <c r="E96" s="288"/>
      <c r="F96" s="289"/>
      <c r="G96" s="280"/>
      <c r="H96" s="302"/>
    </row>
    <row r="97" spans="1:8" ht="15.75" x14ac:dyDescent="0.25">
      <c r="A97" s="428" t="s">
        <v>171</v>
      </c>
      <c r="B97" s="428"/>
      <c r="C97" s="361"/>
      <c r="D97" s="362"/>
      <c r="E97" s="363"/>
      <c r="F97" s="364"/>
      <c r="G97" s="359"/>
      <c r="H97" s="360">
        <f>SUM(H88:H95)</f>
        <v>0</v>
      </c>
    </row>
    <row r="98" spans="1:8" ht="15" x14ac:dyDescent="0.25">
      <c r="A98" s="205"/>
      <c r="B98" s="206"/>
      <c r="C98" s="206"/>
      <c r="D98" s="206"/>
      <c r="E98" s="307"/>
      <c r="F98" s="308"/>
      <c r="G98" s="280"/>
      <c r="H98" s="302"/>
    </row>
    <row r="99" spans="1:8" ht="25.5" x14ac:dyDescent="0.25">
      <c r="A99" s="275">
        <v>3</v>
      </c>
      <c r="B99" s="276" t="s">
        <v>172</v>
      </c>
      <c r="C99" s="304"/>
      <c r="D99" s="305"/>
      <c r="E99" s="306"/>
      <c r="F99" s="309"/>
      <c r="G99" s="280"/>
      <c r="H99" s="310"/>
    </row>
    <row r="100" spans="1:8" x14ac:dyDescent="0.25">
      <c r="A100" s="282"/>
      <c r="B100" s="283"/>
      <c r="C100" s="283"/>
      <c r="D100" s="283"/>
      <c r="E100" s="284"/>
      <c r="F100" s="285"/>
      <c r="G100" s="280"/>
      <c r="H100" s="286"/>
    </row>
    <row r="101" spans="1:8" ht="12.75" x14ac:dyDescent="0.25">
      <c r="A101" s="382" t="s">
        <v>173</v>
      </c>
      <c r="B101" s="311" t="s">
        <v>174</v>
      </c>
      <c r="C101" s="291"/>
      <c r="D101" s="292" t="s">
        <v>175</v>
      </c>
      <c r="E101" s="278">
        <f>20*1.25</f>
        <v>25</v>
      </c>
      <c r="F101" s="293"/>
      <c r="G101" s="280"/>
      <c r="H101" s="294">
        <f>E101*F101</f>
        <v>0</v>
      </c>
    </row>
    <row r="102" spans="1:8" ht="15.75" x14ac:dyDescent="0.25">
      <c r="A102" s="312"/>
      <c r="B102" s="277" t="s">
        <v>176</v>
      </c>
      <c r="C102" s="276"/>
      <c r="D102" s="305"/>
      <c r="E102" s="306"/>
      <c r="F102" s="309"/>
      <c r="G102" s="280"/>
      <c r="H102" s="294" t="s">
        <v>177</v>
      </c>
    </row>
    <row r="103" spans="1:8" ht="12.75" x14ac:dyDescent="0.25">
      <c r="A103" s="313"/>
      <c r="B103" s="314"/>
      <c r="C103" s="314"/>
      <c r="D103" s="314"/>
      <c r="E103" s="315"/>
      <c r="F103" s="316"/>
      <c r="G103" s="280"/>
      <c r="H103" s="294" t="s">
        <v>177</v>
      </c>
    </row>
    <row r="104" spans="1:8" ht="12.75" x14ac:dyDescent="0.25">
      <c r="A104" s="382" t="s">
        <v>178</v>
      </c>
      <c r="B104" s="311" t="s">
        <v>179</v>
      </c>
      <c r="C104" s="291"/>
      <c r="D104" s="292" t="s">
        <v>175</v>
      </c>
      <c r="E104" s="376">
        <f>13*1.25</f>
        <v>16.25</v>
      </c>
      <c r="F104" s="293"/>
      <c r="G104" s="280"/>
      <c r="H104" s="294" t="s">
        <v>177</v>
      </c>
    </row>
    <row r="105" spans="1:8" ht="15" x14ac:dyDescent="0.25">
      <c r="A105" s="317"/>
      <c r="B105" s="277" t="s">
        <v>176</v>
      </c>
      <c r="C105" s="276"/>
      <c r="D105" s="295"/>
      <c r="E105" s="318"/>
      <c r="F105" s="296"/>
      <c r="G105" s="280"/>
      <c r="H105" s="294" t="s">
        <v>177</v>
      </c>
    </row>
    <row r="106" spans="1:8" ht="15" x14ac:dyDescent="0.25">
      <c r="A106" s="317"/>
      <c r="B106" s="277"/>
      <c r="C106" s="276"/>
      <c r="D106" s="295"/>
      <c r="E106" s="318"/>
      <c r="F106" s="296"/>
      <c r="G106" s="280"/>
      <c r="H106" s="294" t="s">
        <v>177</v>
      </c>
    </row>
    <row r="107" spans="1:8" x14ac:dyDescent="0.25">
      <c r="A107" s="319"/>
      <c r="B107" s="320"/>
      <c r="C107" s="320"/>
      <c r="D107" s="320"/>
      <c r="E107" s="321"/>
      <c r="F107" s="322"/>
      <c r="G107" s="280"/>
      <c r="H107" s="323"/>
    </row>
    <row r="108" spans="1:8" ht="15.75" x14ac:dyDescent="0.25">
      <c r="A108" s="428" t="s">
        <v>180</v>
      </c>
      <c r="B108" s="428"/>
      <c r="C108" s="362"/>
      <c r="D108" s="362"/>
      <c r="E108" s="363"/>
      <c r="F108" s="365"/>
      <c r="G108" s="359"/>
      <c r="H108" s="360">
        <f>SUM(H101:H106)</f>
        <v>0</v>
      </c>
    </row>
    <row r="109" spans="1:8" ht="12.75" x14ac:dyDescent="0.25">
      <c r="A109" s="303"/>
      <c r="B109" s="287"/>
      <c r="C109" s="287"/>
      <c r="D109" s="287"/>
      <c r="E109" s="288"/>
      <c r="F109" s="289"/>
      <c r="G109" s="280"/>
      <c r="H109" s="290"/>
    </row>
    <row r="110" spans="1:8" ht="25.5" x14ac:dyDescent="0.25">
      <c r="A110" s="275">
        <v>4</v>
      </c>
      <c r="B110" s="276" t="s">
        <v>181</v>
      </c>
      <c r="C110" s="304"/>
      <c r="D110" s="277"/>
      <c r="E110" s="278"/>
      <c r="F110" s="279"/>
      <c r="G110" s="280"/>
      <c r="H110" s="281"/>
    </row>
    <row r="111" spans="1:8" ht="13.5" x14ac:dyDescent="0.25">
      <c r="A111" s="298"/>
      <c r="B111" s="276"/>
      <c r="C111" s="299"/>
      <c r="D111" s="299"/>
      <c r="E111" s="300"/>
      <c r="F111" s="301"/>
      <c r="G111" s="280"/>
      <c r="H111" s="324"/>
    </row>
    <row r="112" spans="1:8" ht="25.5" x14ac:dyDescent="0.25">
      <c r="A112" s="382">
        <v>4.0999999999999996</v>
      </c>
      <c r="B112" s="277" t="s">
        <v>182</v>
      </c>
      <c r="C112" s="277"/>
      <c r="D112" s="277"/>
      <c r="E112" s="278"/>
      <c r="F112" s="279"/>
      <c r="G112" s="280"/>
      <c r="H112" s="281"/>
    </row>
    <row r="113" spans="1:8" ht="12.75" x14ac:dyDescent="0.25">
      <c r="A113" s="382" t="s">
        <v>183</v>
      </c>
      <c r="B113" s="277" t="s">
        <v>184</v>
      </c>
      <c r="C113" s="291"/>
      <c r="D113" s="292" t="s">
        <v>170</v>
      </c>
      <c r="E113" s="278">
        <f>_xlfn.CEILING.MATH(116*1.25)*2</f>
        <v>290</v>
      </c>
      <c r="F113" s="293"/>
      <c r="G113" s="280"/>
      <c r="H113" s="294">
        <f t="shared" ref="H113:H138" si="7">E113*F113</f>
        <v>0</v>
      </c>
    </row>
    <row r="114" spans="1:8" ht="12.75" x14ac:dyDescent="0.25">
      <c r="A114" s="382" t="s">
        <v>185</v>
      </c>
      <c r="B114" s="277" t="s">
        <v>186</v>
      </c>
      <c r="C114" s="291"/>
      <c r="D114" s="292" t="s">
        <v>170</v>
      </c>
      <c r="E114" s="278">
        <f>3*10</f>
        <v>30</v>
      </c>
      <c r="F114" s="293"/>
      <c r="G114" s="280"/>
      <c r="H114" s="294">
        <f t="shared" si="7"/>
        <v>0</v>
      </c>
    </row>
    <row r="115" spans="1:8" ht="12.75" x14ac:dyDescent="0.25">
      <c r="A115" s="382" t="s">
        <v>187</v>
      </c>
      <c r="B115" s="277" t="s">
        <v>188</v>
      </c>
      <c r="C115" s="291"/>
      <c r="D115" s="292" t="s">
        <v>170</v>
      </c>
      <c r="E115" s="278">
        <f>_xlfn.CEILING.MATH(21*1.25)*5</f>
        <v>135</v>
      </c>
      <c r="F115" s="293"/>
      <c r="G115" s="280"/>
      <c r="H115" s="294">
        <f t="shared" si="7"/>
        <v>0</v>
      </c>
    </row>
    <row r="116" spans="1:8" ht="12.75" x14ac:dyDescent="0.25">
      <c r="A116" s="382" t="s">
        <v>189</v>
      </c>
      <c r="B116" s="277" t="s">
        <v>190</v>
      </c>
      <c r="C116" s="291"/>
      <c r="D116" s="292" t="s">
        <v>170</v>
      </c>
      <c r="E116" s="278">
        <f>_xlfn.CEILING.MATH(12*1.2)*4</f>
        <v>60</v>
      </c>
      <c r="F116" s="293"/>
      <c r="G116" s="280"/>
      <c r="H116" s="294">
        <f t="shared" si="7"/>
        <v>0</v>
      </c>
    </row>
    <row r="117" spans="1:8" ht="12.75" x14ac:dyDescent="0.25">
      <c r="A117" s="382" t="s">
        <v>191</v>
      </c>
      <c r="B117" s="277" t="s">
        <v>192</v>
      </c>
      <c r="C117" s="291"/>
      <c r="D117" s="292" t="s">
        <v>170</v>
      </c>
      <c r="E117" s="278">
        <f>SUM(E115:E116)</f>
        <v>195</v>
      </c>
      <c r="F117" s="293"/>
      <c r="G117" s="280"/>
      <c r="H117" s="294">
        <f t="shared" si="7"/>
        <v>0</v>
      </c>
    </row>
    <row r="118" spans="1:8" ht="12.75" x14ac:dyDescent="0.25">
      <c r="A118" s="282"/>
      <c r="B118" s="283"/>
      <c r="C118" s="283"/>
      <c r="D118" s="283"/>
      <c r="E118" s="284"/>
      <c r="F118" s="285"/>
      <c r="G118" s="280"/>
      <c r="H118" s="294">
        <f t="shared" si="7"/>
        <v>0</v>
      </c>
    </row>
    <row r="119" spans="1:8" ht="12.75" x14ac:dyDescent="0.25">
      <c r="A119" s="382" t="s">
        <v>193</v>
      </c>
      <c r="B119" s="277" t="s">
        <v>194</v>
      </c>
      <c r="C119" s="287"/>
      <c r="D119" s="287"/>
      <c r="E119" s="288"/>
      <c r="F119" s="289"/>
      <c r="G119" s="280"/>
      <c r="H119" s="294">
        <f t="shared" si="7"/>
        <v>0</v>
      </c>
    </row>
    <row r="120" spans="1:8" ht="12.75" x14ac:dyDescent="0.25">
      <c r="A120" s="382" t="s">
        <v>195</v>
      </c>
      <c r="B120" s="277" t="s">
        <v>196</v>
      </c>
      <c r="C120" s="291"/>
      <c r="D120" s="292" t="s">
        <v>170</v>
      </c>
      <c r="E120" s="388">
        <f>1*2</f>
        <v>2</v>
      </c>
      <c r="F120" s="293"/>
      <c r="G120" s="280"/>
      <c r="H120" s="294">
        <f t="shared" si="7"/>
        <v>0</v>
      </c>
    </row>
    <row r="121" spans="1:8" ht="12.75" x14ac:dyDescent="0.25">
      <c r="A121" s="382" t="s">
        <v>197</v>
      </c>
      <c r="B121" s="277" t="s">
        <v>198</v>
      </c>
      <c r="C121" s="291"/>
      <c r="D121" s="292" t="s">
        <v>170</v>
      </c>
      <c r="E121" s="388">
        <f>1*2</f>
        <v>2</v>
      </c>
      <c r="F121" s="293"/>
      <c r="G121" s="280"/>
      <c r="H121" s="294">
        <f t="shared" si="7"/>
        <v>0</v>
      </c>
    </row>
    <row r="122" spans="1:8" ht="12.75" x14ac:dyDescent="0.25">
      <c r="A122" s="382" t="s">
        <v>199</v>
      </c>
      <c r="B122" s="277" t="s">
        <v>200</v>
      </c>
      <c r="C122" s="291"/>
      <c r="D122" s="292" t="s">
        <v>170</v>
      </c>
      <c r="E122" s="388">
        <f>1*2</f>
        <v>2</v>
      </c>
      <c r="F122" s="293"/>
      <c r="G122" s="280"/>
      <c r="H122" s="294">
        <f t="shared" si="7"/>
        <v>0</v>
      </c>
    </row>
    <row r="123" spans="1:8" ht="12.75" x14ac:dyDescent="0.25">
      <c r="A123" s="382" t="s">
        <v>199</v>
      </c>
      <c r="B123" s="277" t="s">
        <v>201</v>
      </c>
      <c r="C123" s="291"/>
      <c r="D123" s="292" t="s">
        <v>170</v>
      </c>
      <c r="E123" s="388">
        <f>1*2</f>
        <v>2</v>
      </c>
      <c r="F123" s="293"/>
      <c r="G123" s="280"/>
      <c r="H123" s="294">
        <f t="shared" si="7"/>
        <v>0</v>
      </c>
    </row>
    <row r="124" spans="1:8" ht="12.75" x14ac:dyDescent="0.25">
      <c r="A124" s="382" t="s">
        <v>202</v>
      </c>
      <c r="B124" s="277" t="s">
        <v>203</v>
      </c>
      <c r="C124" s="287"/>
      <c r="D124" s="287"/>
      <c r="E124" s="389"/>
      <c r="F124" s="289"/>
      <c r="G124" s="280"/>
      <c r="H124" s="294">
        <f t="shared" si="7"/>
        <v>0</v>
      </c>
    </row>
    <row r="125" spans="1:8" ht="13.5" x14ac:dyDescent="0.25">
      <c r="A125" s="298"/>
      <c r="B125" s="277" t="s">
        <v>204</v>
      </c>
      <c r="C125" s="291"/>
      <c r="D125" s="292" t="s">
        <v>170</v>
      </c>
      <c r="E125" s="388">
        <f>1*2</f>
        <v>2</v>
      </c>
      <c r="F125" s="293"/>
      <c r="G125" s="280"/>
      <c r="H125" s="294">
        <f t="shared" si="7"/>
        <v>0</v>
      </c>
    </row>
    <row r="126" spans="1:8" ht="12.75" x14ac:dyDescent="0.25">
      <c r="A126" s="382"/>
      <c r="B126" s="277" t="s">
        <v>205</v>
      </c>
      <c r="C126" s="291"/>
      <c r="D126" s="292" t="s">
        <v>170</v>
      </c>
      <c r="E126" s="388">
        <f>1*2</f>
        <v>2</v>
      </c>
      <c r="F126" s="293"/>
      <c r="G126" s="280"/>
      <c r="H126" s="294">
        <f t="shared" si="7"/>
        <v>0</v>
      </c>
    </row>
    <row r="127" spans="1:8" ht="12.75" x14ac:dyDescent="0.25">
      <c r="A127" s="382" t="s">
        <v>206</v>
      </c>
      <c r="B127" s="277" t="s">
        <v>207</v>
      </c>
      <c r="C127" s="291"/>
      <c r="D127" s="292" t="s">
        <v>208</v>
      </c>
      <c r="E127" s="388">
        <v>1</v>
      </c>
      <c r="F127" s="293"/>
      <c r="G127" s="280"/>
      <c r="H127" s="294">
        <f t="shared" si="7"/>
        <v>0</v>
      </c>
    </row>
    <row r="128" spans="1:8" ht="12.75" x14ac:dyDescent="0.25">
      <c r="A128" s="382"/>
      <c r="B128" s="277"/>
      <c r="C128" s="287"/>
      <c r="D128" s="292"/>
      <c r="E128" s="278"/>
      <c r="F128" s="293"/>
      <c r="G128" s="280"/>
      <c r="H128" s="294">
        <f t="shared" si="7"/>
        <v>0</v>
      </c>
    </row>
    <row r="129" spans="1:8" ht="15" x14ac:dyDescent="0.25">
      <c r="A129" s="382" t="s">
        <v>209</v>
      </c>
      <c r="B129" s="277" t="s">
        <v>210</v>
      </c>
      <c r="C129" s="295"/>
      <c r="D129" s="295"/>
      <c r="E129" s="318"/>
      <c r="F129" s="296"/>
      <c r="G129" s="280"/>
      <c r="H129" s="294">
        <f t="shared" si="7"/>
        <v>0</v>
      </c>
    </row>
    <row r="130" spans="1:8" ht="12.75" x14ac:dyDescent="0.25">
      <c r="A130" s="382" t="s">
        <v>211</v>
      </c>
      <c r="B130" s="277" t="s">
        <v>198</v>
      </c>
      <c r="C130" s="291"/>
      <c r="D130" s="292" t="s">
        <v>170</v>
      </c>
      <c r="E130" s="278">
        <f>1*10</f>
        <v>10</v>
      </c>
      <c r="F130" s="293"/>
      <c r="G130" s="280"/>
      <c r="H130" s="294">
        <f t="shared" si="7"/>
        <v>0</v>
      </c>
    </row>
    <row r="131" spans="1:8" ht="12.75" x14ac:dyDescent="0.25">
      <c r="A131" s="382" t="s">
        <v>212</v>
      </c>
      <c r="B131" s="277" t="s">
        <v>200</v>
      </c>
      <c r="C131" s="291"/>
      <c r="D131" s="292" t="s">
        <v>170</v>
      </c>
      <c r="E131" s="278">
        <f>1*10</f>
        <v>10</v>
      </c>
      <c r="F131" s="293"/>
      <c r="G131" s="280"/>
      <c r="H131" s="294">
        <f t="shared" si="7"/>
        <v>0</v>
      </c>
    </row>
    <row r="132" spans="1:8" ht="12.75" x14ac:dyDescent="0.25">
      <c r="A132" s="382" t="s">
        <v>212</v>
      </c>
      <c r="B132" s="277" t="s">
        <v>201</v>
      </c>
      <c r="C132" s="291"/>
      <c r="D132" s="292" t="s">
        <v>170</v>
      </c>
      <c r="E132" s="278">
        <f>1*10</f>
        <v>10</v>
      </c>
      <c r="F132" s="293"/>
      <c r="G132" s="280"/>
      <c r="H132" s="294">
        <f t="shared" si="7"/>
        <v>0</v>
      </c>
    </row>
    <row r="133" spans="1:8" ht="12.75" x14ac:dyDescent="0.25">
      <c r="A133" s="382" t="s">
        <v>213</v>
      </c>
      <c r="B133" s="277" t="s">
        <v>214</v>
      </c>
      <c r="C133" s="291"/>
      <c r="D133" s="292" t="s">
        <v>170</v>
      </c>
      <c r="E133" s="278">
        <f>_xlfn.CEILING.MATH(E113*1.25)</f>
        <v>363</v>
      </c>
      <c r="F133" s="293"/>
      <c r="G133" s="280"/>
      <c r="H133" s="294">
        <f t="shared" si="7"/>
        <v>0</v>
      </c>
    </row>
    <row r="134" spans="1:8" ht="25.5" x14ac:dyDescent="0.25">
      <c r="A134" s="382" t="s">
        <v>215</v>
      </c>
      <c r="B134" s="277" t="s">
        <v>216</v>
      </c>
      <c r="C134" s="291"/>
      <c r="D134" s="292" t="s">
        <v>208</v>
      </c>
      <c r="E134" s="278">
        <f>1*10</f>
        <v>10</v>
      </c>
      <c r="F134" s="293"/>
      <c r="G134" s="280"/>
      <c r="H134" s="294">
        <f t="shared" si="7"/>
        <v>0</v>
      </c>
    </row>
    <row r="135" spans="1:8" ht="12.75" x14ac:dyDescent="0.25">
      <c r="A135" s="382" t="s">
        <v>217</v>
      </c>
      <c r="B135" s="277" t="s">
        <v>218</v>
      </c>
      <c r="C135" s="291"/>
      <c r="D135" s="292" t="s">
        <v>208</v>
      </c>
      <c r="E135" s="278">
        <v>1</v>
      </c>
      <c r="F135" s="293"/>
      <c r="G135" s="280"/>
      <c r="H135" s="294">
        <f t="shared" si="7"/>
        <v>0</v>
      </c>
    </row>
    <row r="136" spans="1:8" ht="12.75" x14ac:dyDescent="0.25">
      <c r="A136" s="382" t="s">
        <v>219</v>
      </c>
      <c r="B136" s="277" t="s">
        <v>220</v>
      </c>
      <c r="C136" s="291"/>
      <c r="D136" s="292" t="s">
        <v>170</v>
      </c>
      <c r="E136" s="278">
        <v>4</v>
      </c>
      <c r="F136" s="293"/>
      <c r="G136" s="280"/>
      <c r="H136" s="294">
        <f t="shared" si="7"/>
        <v>0</v>
      </c>
    </row>
    <row r="137" spans="1:8" ht="12.75" x14ac:dyDescent="0.25">
      <c r="A137" s="382" t="s">
        <v>221</v>
      </c>
      <c r="B137" s="277" t="s">
        <v>222</v>
      </c>
      <c r="C137" s="291"/>
      <c r="D137" s="292" t="s">
        <v>170</v>
      </c>
      <c r="E137" s="278">
        <f>25*2</f>
        <v>50</v>
      </c>
      <c r="F137" s="293"/>
      <c r="G137" s="280"/>
      <c r="H137" s="294">
        <f t="shared" si="7"/>
        <v>0</v>
      </c>
    </row>
    <row r="138" spans="1:8" ht="12.75" x14ac:dyDescent="0.25">
      <c r="A138" s="382" t="s">
        <v>223</v>
      </c>
      <c r="B138" s="277" t="s">
        <v>224</v>
      </c>
      <c r="C138" s="291"/>
      <c r="D138" s="292" t="s">
        <v>170</v>
      </c>
      <c r="E138" s="278">
        <f>1*10</f>
        <v>10</v>
      </c>
      <c r="F138" s="293"/>
      <c r="G138" s="280"/>
      <c r="H138" s="294">
        <f t="shared" si="7"/>
        <v>0</v>
      </c>
    </row>
    <row r="139" spans="1:8" x14ac:dyDescent="0.25">
      <c r="A139" s="282"/>
      <c r="B139" s="283"/>
      <c r="C139" s="283"/>
      <c r="D139" s="283"/>
      <c r="E139" s="284"/>
      <c r="F139" s="285"/>
      <c r="G139" s="280"/>
      <c r="H139" s="286"/>
    </row>
    <row r="140" spans="1:8" ht="14.25" x14ac:dyDescent="0.25">
      <c r="A140" s="428" t="s">
        <v>225</v>
      </c>
      <c r="B140" s="428"/>
      <c r="C140" s="366"/>
      <c r="D140" s="366"/>
      <c r="E140" s="367"/>
      <c r="F140" s="368"/>
      <c r="G140" s="359"/>
      <c r="H140" s="360">
        <f>SUM(H110:H138)</f>
        <v>0</v>
      </c>
    </row>
    <row r="141" spans="1:8" ht="15" x14ac:dyDescent="0.25">
      <c r="A141" s="205"/>
      <c r="B141" s="206"/>
      <c r="C141" s="206"/>
      <c r="D141" s="206"/>
      <c r="E141" s="307"/>
      <c r="F141" s="308"/>
      <c r="G141" s="280"/>
      <c r="H141" s="302"/>
    </row>
    <row r="142" spans="1:8" x14ac:dyDescent="0.25">
      <c r="A142" s="325"/>
      <c r="B142" s="326"/>
      <c r="C142" s="326"/>
      <c r="D142" s="326"/>
      <c r="E142" s="327"/>
      <c r="F142" s="328"/>
      <c r="G142" s="280"/>
      <c r="H142" s="329"/>
    </row>
    <row r="143" spans="1:8" ht="15.75" x14ac:dyDescent="0.25">
      <c r="A143" s="428" t="s">
        <v>226</v>
      </c>
      <c r="B143" s="428"/>
      <c r="C143" s="362"/>
      <c r="D143" s="362"/>
      <c r="E143" s="363"/>
      <c r="F143" s="365"/>
      <c r="G143" s="359"/>
      <c r="H143" s="360" t="e">
        <f>SUM(#REF!)</f>
        <v>#REF!</v>
      </c>
    </row>
    <row r="144" spans="1:8" ht="15" x14ac:dyDescent="0.25">
      <c r="A144" s="330"/>
      <c r="B144" s="304"/>
      <c r="C144" s="206"/>
      <c r="D144" s="206"/>
      <c r="E144" s="307"/>
      <c r="F144" s="308"/>
      <c r="G144" s="280"/>
      <c r="H144" s="302"/>
    </row>
    <row r="145" spans="1:8" ht="25.5" x14ac:dyDescent="0.25">
      <c r="A145" s="275">
        <v>5</v>
      </c>
      <c r="B145" s="276" t="s">
        <v>227</v>
      </c>
      <c r="C145" s="206"/>
      <c r="D145" s="206"/>
      <c r="E145" s="307"/>
      <c r="F145" s="308"/>
      <c r="G145" s="280"/>
      <c r="H145" s="302"/>
    </row>
    <row r="146" spans="1:8" ht="12.75" x14ac:dyDescent="0.25">
      <c r="A146" s="382">
        <v>5.0999999999999996</v>
      </c>
      <c r="B146" s="276" t="s">
        <v>228</v>
      </c>
      <c r="C146" s="291"/>
      <c r="D146" s="331" t="s">
        <v>170</v>
      </c>
      <c r="E146" s="278">
        <v>1</v>
      </c>
      <c r="F146" s="293"/>
      <c r="G146" s="280"/>
      <c r="H146" s="294">
        <f>E146*F146</f>
        <v>0</v>
      </c>
    </row>
    <row r="147" spans="1:8" ht="12.75" x14ac:dyDescent="0.25">
      <c r="A147" s="382"/>
      <c r="B147" s="276"/>
      <c r="C147" s="291"/>
      <c r="D147" s="331"/>
      <c r="E147" s="278"/>
      <c r="F147" s="293"/>
      <c r="G147" s="280"/>
      <c r="H147" s="294"/>
    </row>
    <row r="148" spans="1:8" ht="12.75" x14ac:dyDescent="0.25">
      <c r="A148" s="390">
        <v>6</v>
      </c>
      <c r="B148" s="437" t="s">
        <v>229</v>
      </c>
      <c r="C148" s="437"/>
      <c r="D148" s="438"/>
      <c r="E148" s="439"/>
      <c r="F148" s="440"/>
      <c r="G148" s="280"/>
      <c r="H148" s="294"/>
    </row>
    <row r="149" spans="1:8" ht="15" x14ac:dyDescent="0.25">
      <c r="A149" s="392">
        <v>6.1</v>
      </c>
      <c r="B149" s="393" t="s">
        <v>230</v>
      </c>
      <c r="C149" s="394"/>
      <c r="D149" s="395" t="s">
        <v>231</v>
      </c>
      <c r="E149" s="387">
        <v>100</v>
      </c>
      <c r="F149" s="391"/>
      <c r="G149" s="280"/>
      <c r="H149" s="302"/>
    </row>
    <row r="150" spans="1:8" ht="15.75" x14ac:dyDescent="0.25">
      <c r="A150" s="421" t="s">
        <v>232</v>
      </c>
      <c r="B150" s="421"/>
      <c r="C150" s="304"/>
      <c r="D150" s="305"/>
      <c r="E150" s="306"/>
      <c r="F150" s="308"/>
      <c r="G150" s="280"/>
      <c r="H150" s="297">
        <f>SUM(H145:H146)</f>
        <v>0</v>
      </c>
    </row>
    <row r="151" spans="1:8" ht="15" x14ac:dyDescent="0.25">
      <c r="A151" s="303"/>
      <c r="B151" s="287"/>
      <c r="C151" s="287"/>
      <c r="D151" s="287"/>
      <c r="E151" s="288"/>
      <c r="F151" s="308"/>
      <c r="G151" s="280"/>
      <c r="H151" s="302"/>
    </row>
    <row r="152" spans="1:8" ht="15.75" x14ac:dyDescent="0.25">
      <c r="A152" s="275">
        <v>7</v>
      </c>
      <c r="B152" s="304" t="s">
        <v>233</v>
      </c>
      <c r="C152" s="304"/>
      <c r="D152" s="304"/>
      <c r="E152" s="332"/>
      <c r="F152" s="332"/>
      <c r="G152" s="280"/>
      <c r="H152" s="333"/>
    </row>
    <row r="153" spans="1:8" ht="15" x14ac:dyDescent="0.25">
      <c r="A153" s="334"/>
      <c r="B153" s="51"/>
      <c r="C153" s="52"/>
      <c r="D153" s="53" t="s">
        <v>234</v>
      </c>
      <c r="E153" s="54"/>
      <c r="F153" s="335"/>
      <c r="G153" s="280"/>
      <c r="H153" s="55"/>
    </row>
    <row r="154" spans="1:8" ht="30" x14ac:dyDescent="0.25">
      <c r="A154" s="336"/>
      <c r="B154" s="56"/>
      <c r="C154" s="57"/>
      <c r="D154" s="337" t="s">
        <v>235</v>
      </c>
      <c r="E154" s="63"/>
      <c r="F154" s="335"/>
      <c r="G154" s="280"/>
      <c r="H154" s="55"/>
    </row>
  </sheetData>
  <mergeCells count="20">
    <mergeCell ref="A143:B143"/>
    <mergeCell ref="H6:H7"/>
    <mergeCell ref="A1:H1"/>
    <mergeCell ref="A2:H2"/>
    <mergeCell ref="A150:B150"/>
    <mergeCell ref="F5:G5"/>
    <mergeCell ref="F6:F7"/>
    <mergeCell ref="G6:G7"/>
    <mergeCell ref="A85:B85"/>
    <mergeCell ref="A86:E86"/>
    <mergeCell ref="A5:A6"/>
    <mergeCell ref="B5:B7"/>
    <mergeCell ref="C5:C7"/>
    <mergeCell ref="D5:D7"/>
    <mergeCell ref="E5:E7"/>
    <mergeCell ref="A97:B97"/>
    <mergeCell ref="A108:B108"/>
    <mergeCell ref="A140:B140"/>
    <mergeCell ref="B148:C148"/>
    <mergeCell ref="D148:F148"/>
  </mergeCells>
  <phoneticPr fontId="55"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3"/>
  <sheetViews>
    <sheetView workbookViewId="0">
      <selection activeCell="A3" sqref="A3:G3"/>
    </sheetView>
  </sheetViews>
  <sheetFormatPr defaultColWidth="8" defaultRowHeight="12" x14ac:dyDescent="0.25"/>
  <cols>
    <col min="1" max="1" width="8.5703125" style="22" customWidth="1"/>
    <col min="2" max="2" width="63.42578125" style="23" customWidth="1"/>
    <col min="3" max="3" width="25.28515625" style="23" customWidth="1"/>
    <col min="4" max="4" width="14.140625" style="23" customWidth="1"/>
    <col min="5" max="5" width="15.7109375" style="23" customWidth="1"/>
    <col min="6" max="6" width="17.85546875" style="23" customWidth="1"/>
    <col min="7" max="7" width="19.140625" style="23" customWidth="1"/>
    <col min="8" max="16384" width="8" style="7"/>
  </cols>
  <sheetData>
    <row r="1" spans="1:7" ht="24.75" customHeight="1" thickTop="1" x14ac:dyDescent="0.25">
      <c r="A1" s="450" t="s">
        <v>236</v>
      </c>
      <c r="B1" s="451"/>
      <c r="C1" s="451"/>
      <c r="D1" s="451"/>
      <c r="E1" s="451"/>
      <c r="F1" s="451"/>
      <c r="G1" s="452"/>
    </row>
    <row r="2" spans="1:7" ht="19.5" customHeight="1" x14ac:dyDescent="0.25">
      <c r="A2" s="453" t="s">
        <v>237</v>
      </c>
      <c r="B2" s="454"/>
      <c r="C2" s="454"/>
      <c r="D2" s="454"/>
      <c r="E2" s="454"/>
      <c r="F2" s="454"/>
      <c r="G2" s="455"/>
    </row>
    <row r="3" spans="1:7" ht="19.5" customHeight="1" x14ac:dyDescent="0.25">
      <c r="A3" s="456" t="s">
        <v>238</v>
      </c>
      <c r="B3" s="457"/>
      <c r="C3" s="457"/>
      <c r="D3" s="457"/>
      <c r="E3" s="457"/>
      <c r="F3" s="457"/>
      <c r="G3" s="458"/>
    </row>
    <row r="4" spans="1:7" ht="42" customHeight="1" x14ac:dyDescent="0.25">
      <c r="A4" s="396"/>
      <c r="B4" s="459" t="s">
        <v>239</v>
      </c>
      <c r="C4" s="459"/>
      <c r="D4" s="459"/>
      <c r="E4" s="459"/>
      <c r="F4" s="459"/>
      <c r="G4" s="460"/>
    </row>
    <row r="5" spans="1:7" s="8" customFormat="1" ht="27.75" customHeight="1" x14ac:dyDescent="0.2">
      <c r="A5" s="461" t="s">
        <v>4</v>
      </c>
      <c r="B5" s="463" t="s">
        <v>5</v>
      </c>
      <c r="C5" s="463" t="s">
        <v>240</v>
      </c>
      <c r="D5" s="463" t="s">
        <v>7</v>
      </c>
      <c r="E5" s="397" t="s">
        <v>241</v>
      </c>
      <c r="F5" s="398" t="s">
        <v>242</v>
      </c>
      <c r="G5" s="399" t="s">
        <v>243</v>
      </c>
    </row>
    <row r="6" spans="1:7" s="8" customFormat="1" ht="12.75" x14ac:dyDescent="0.25">
      <c r="A6" s="462"/>
      <c r="B6" s="464"/>
      <c r="C6" s="464"/>
      <c r="D6" s="464"/>
      <c r="E6" s="9" t="s">
        <v>244</v>
      </c>
      <c r="F6" s="9" t="s">
        <v>245</v>
      </c>
      <c r="G6" s="400" t="s">
        <v>246</v>
      </c>
    </row>
    <row r="7" spans="1:7" s="8" customFormat="1" ht="15" customHeight="1" x14ac:dyDescent="0.25">
      <c r="A7" s="401"/>
      <c r="B7" s="10"/>
      <c r="C7" s="11"/>
      <c r="D7" s="11"/>
      <c r="E7" s="11"/>
      <c r="F7" s="12"/>
      <c r="G7" s="13"/>
    </row>
    <row r="8" spans="1:7" s="8" customFormat="1" ht="15" customHeight="1" x14ac:dyDescent="0.25">
      <c r="A8" s="401"/>
      <c r="B8" s="10"/>
      <c r="C8" s="11"/>
      <c r="D8" s="11"/>
      <c r="E8" s="11"/>
      <c r="F8" s="12"/>
      <c r="G8" s="13"/>
    </row>
    <row r="9" spans="1:7" s="8" customFormat="1" ht="15" customHeight="1" x14ac:dyDescent="0.25">
      <c r="A9" s="401"/>
      <c r="B9" s="10"/>
      <c r="C9" s="11"/>
      <c r="D9" s="11"/>
      <c r="E9" s="11"/>
      <c r="F9" s="12"/>
      <c r="G9" s="13"/>
    </row>
    <row r="10" spans="1:7" s="8" customFormat="1" ht="15" customHeight="1" x14ac:dyDescent="0.25">
      <c r="A10" s="401"/>
      <c r="B10" s="10"/>
      <c r="C10" s="11"/>
      <c r="D10" s="11"/>
      <c r="E10" s="11"/>
      <c r="F10" s="12"/>
      <c r="G10" s="13"/>
    </row>
    <row r="11" spans="1:7" s="8" customFormat="1" ht="15" customHeight="1" x14ac:dyDescent="0.25">
      <c r="A11" s="401"/>
      <c r="B11" s="10"/>
      <c r="C11" s="11"/>
      <c r="D11" s="11"/>
      <c r="E11" s="11"/>
      <c r="F11" s="12"/>
      <c r="G11" s="13"/>
    </row>
    <row r="12" spans="1:7" s="8" customFormat="1" ht="15" customHeight="1" x14ac:dyDescent="0.25">
      <c r="A12" s="401"/>
      <c r="B12" s="10"/>
      <c r="C12" s="11"/>
      <c r="D12" s="11"/>
      <c r="E12" s="11"/>
      <c r="F12" s="12"/>
      <c r="G12" s="13"/>
    </row>
    <row r="13" spans="1:7" s="8" customFormat="1" ht="15" customHeight="1" x14ac:dyDescent="0.25">
      <c r="A13" s="401"/>
      <c r="B13" s="10"/>
      <c r="C13" s="11"/>
      <c r="D13" s="11"/>
      <c r="E13" s="11"/>
      <c r="F13" s="12"/>
      <c r="G13" s="13"/>
    </row>
    <row r="14" spans="1:7" s="8" customFormat="1" ht="15" customHeight="1" x14ac:dyDescent="0.25">
      <c r="A14" s="401"/>
      <c r="B14" s="10"/>
      <c r="C14" s="11"/>
      <c r="D14" s="11"/>
      <c r="E14" s="11"/>
      <c r="F14" s="12"/>
      <c r="G14" s="13"/>
    </row>
    <row r="15" spans="1:7" s="8" customFormat="1" ht="15" customHeight="1" x14ac:dyDescent="0.25">
      <c r="A15" s="401"/>
      <c r="B15" s="10"/>
      <c r="C15" s="11"/>
      <c r="D15" s="11"/>
      <c r="E15" s="11"/>
      <c r="F15" s="12"/>
      <c r="G15" s="13"/>
    </row>
    <row r="16" spans="1:7" s="16" customFormat="1" ht="12.75" x14ac:dyDescent="0.25">
      <c r="A16" s="401"/>
      <c r="B16" s="10"/>
      <c r="C16" s="14"/>
      <c r="D16" s="11"/>
      <c r="E16" s="11"/>
      <c r="F16" s="15"/>
      <c r="G16" s="402"/>
    </row>
    <row r="17" spans="1:7" s="21" customFormat="1" ht="12.75" x14ac:dyDescent="0.25">
      <c r="A17" s="403"/>
      <c r="B17" s="17"/>
      <c r="C17" s="18"/>
      <c r="D17" s="19"/>
      <c r="E17" s="19"/>
      <c r="F17" s="20"/>
      <c r="G17" s="404"/>
    </row>
    <row r="18" spans="1:7" s="16" customFormat="1" ht="12.75" x14ac:dyDescent="0.25">
      <c r="A18" s="405"/>
      <c r="B18" s="10"/>
      <c r="C18" s="14"/>
      <c r="D18" s="11"/>
      <c r="E18" s="11"/>
      <c r="F18" s="15"/>
      <c r="G18" s="402"/>
    </row>
    <row r="19" spans="1:7" s="16" customFormat="1" ht="12.75" x14ac:dyDescent="0.25">
      <c r="A19" s="401"/>
      <c r="B19" s="10"/>
      <c r="C19" s="14"/>
      <c r="D19" s="11"/>
      <c r="E19" s="11"/>
      <c r="F19" s="15"/>
      <c r="G19" s="406"/>
    </row>
    <row r="20" spans="1:7" s="16" customFormat="1" ht="12.75" x14ac:dyDescent="0.25">
      <c r="A20" s="401"/>
      <c r="B20" s="10"/>
      <c r="C20" s="14"/>
      <c r="D20" s="11"/>
      <c r="E20" s="11"/>
      <c r="F20" s="15"/>
      <c r="G20" s="402"/>
    </row>
    <row r="21" spans="1:7" s="16" customFormat="1" ht="12.75" x14ac:dyDescent="0.25">
      <c r="A21" s="401"/>
      <c r="B21" s="10"/>
      <c r="C21" s="14"/>
      <c r="D21" s="11"/>
      <c r="E21" s="11"/>
      <c r="F21" s="15"/>
      <c r="G21" s="402"/>
    </row>
    <row r="22" spans="1:7" s="21" customFormat="1" ht="12.75" x14ac:dyDescent="0.25">
      <c r="A22" s="407"/>
      <c r="B22" s="17"/>
      <c r="C22" s="18"/>
      <c r="D22" s="19"/>
      <c r="E22" s="19"/>
      <c r="F22" s="20"/>
      <c r="G22" s="408"/>
    </row>
    <row r="23" spans="1:7" s="16" customFormat="1" ht="12.75" x14ac:dyDescent="0.25">
      <c r="A23" s="401"/>
      <c r="B23" s="10"/>
      <c r="C23" s="14"/>
      <c r="D23" s="11"/>
      <c r="E23" s="11"/>
      <c r="F23" s="15"/>
      <c r="G23" s="402"/>
    </row>
    <row r="24" spans="1:7" s="21" customFormat="1" ht="24" customHeight="1" thickBot="1" x14ac:dyDescent="0.3">
      <c r="A24" s="409"/>
      <c r="B24" s="447" t="s">
        <v>247</v>
      </c>
      <c r="C24" s="448"/>
      <c r="D24" s="448"/>
      <c r="E24" s="448"/>
      <c r="F24" s="449"/>
      <c r="G24" s="410">
        <f>SUM(G7:G23)</f>
        <v>0</v>
      </c>
    </row>
    <row r="25" spans="1:7" s="23" customFormat="1" ht="12.75" thickTop="1" x14ac:dyDescent="0.25">
      <c r="A25" s="22"/>
      <c r="E25" s="24" t="s">
        <v>234</v>
      </c>
      <c r="F25" s="25"/>
      <c r="G25" s="411"/>
    </row>
    <row r="26" spans="1:7" s="23" customFormat="1" ht="30" x14ac:dyDescent="0.25">
      <c r="A26" s="22"/>
      <c r="E26" s="412" t="s">
        <v>235</v>
      </c>
      <c r="F26" s="26"/>
      <c r="G26" s="413"/>
    </row>
    <row r="27" spans="1:7" s="23" customFormat="1" x14ac:dyDescent="0.25">
      <c r="A27" s="22"/>
    </row>
    <row r="28" spans="1:7" s="23" customFormat="1" x14ac:dyDescent="0.25">
      <c r="A28" s="22"/>
    </row>
    <row r="29" spans="1:7" s="23" customFormat="1" x14ac:dyDescent="0.25">
      <c r="A29" s="22"/>
    </row>
    <row r="30" spans="1:7" s="23" customFormat="1" x14ac:dyDescent="0.25">
      <c r="A30" s="22"/>
    </row>
    <row r="31" spans="1:7" s="23" customFormat="1" x14ac:dyDescent="0.25">
      <c r="A31" s="22"/>
    </row>
    <row r="32" spans="1:7" s="23" customFormat="1" x14ac:dyDescent="0.25">
      <c r="A32" s="22"/>
    </row>
    <row r="33" spans="1:1" s="23" customFormat="1" x14ac:dyDescent="0.25">
      <c r="A33" s="22"/>
    </row>
    <row r="34" spans="1:1" s="23" customFormat="1" x14ac:dyDescent="0.25">
      <c r="A34" s="22"/>
    </row>
    <row r="35" spans="1:1" s="23" customFormat="1" x14ac:dyDescent="0.25">
      <c r="A35" s="22"/>
    </row>
    <row r="36" spans="1:1" s="23" customFormat="1" x14ac:dyDescent="0.25">
      <c r="A36" s="22"/>
    </row>
    <row r="37" spans="1:1" s="23" customFormat="1" x14ac:dyDescent="0.25">
      <c r="A37" s="22"/>
    </row>
    <row r="38" spans="1:1" s="23" customFormat="1" x14ac:dyDescent="0.25">
      <c r="A38" s="22"/>
    </row>
    <row r="39" spans="1:1" s="23" customFormat="1" x14ac:dyDescent="0.25">
      <c r="A39" s="22"/>
    </row>
    <row r="40" spans="1:1" s="23" customFormat="1" x14ac:dyDescent="0.25">
      <c r="A40" s="22"/>
    </row>
    <row r="41" spans="1:1" s="23" customFormat="1" x14ac:dyDescent="0.25">
      <c r="A41" s="22"/>
    </row>
    <row r="42" spans="1:1" s="23" customFormat="1" x14ac:dyDescent="0.25">
      <c r="A42" s="22"/>
    </row>
    <row r="43" spans="1:1" s="23" customFormat="1" x14ac:dyDescent="0.25">
      <c r="A43" s="22"/>
    </row>
    <row r="44" spans="1:1" s="23" customFormat="1" x14ac:dyDescent="0.25">
      <c r="A44" s="22"/>
    </row>
    <row r="45" spans="1:1" s="23" customFormat="1" x14ac:dyDescent="0.25">
      <c r="A45" s="22"/>
    </row>
    <row r="46" spans="1:1" s="23" customFormat="1" x14ac:dyDescent="0.25">
      <c r="A46" s="22"/>
    </row>
    <row r="47" spans="1:1" s="23" customFormat="1" x14ac:dyDescent="0.25">
      <c r="A47" s="22"/>
    </row>
    <row r="48" spans="1:1" s="23" customFormat="1" x14ac:dyDescent="0.25">
      <c r="A48" s="22"/>
    </row>
    <row r="49" spans="1:1" s="23" customFormat="1" x14ac:dyDescent="0.25">
      <c r="A49" s="22"/>
    </row>
    <row r="50" spans="1:1" s="23" customFormat="1" x14ac:dyDescent="0.25">
      <c r="A50" s="22"/>
    </row>
    <row r="51" spans="1:1" s="23" customFormat="1" x14ac:dyDescent="0.25">
      <c r="A51" s="22"/>
    </row>
    <row r="52" spans="1:1" s="23" customFormat="1" x14ac:dyDescent="0.25">
      <c r="A52" s="22"/>
    </row>
    <row r="53" spans="1:1" s="23" customFormat="1" x14ac:dyDescent="0.25">
      <c r="A53" s="22"/>
    </row>
    <row r="54" spans="1:1" s="23" customFormat="1" x14ac:dyDescent="0.25">
      <c r="A54" s="22"/>
    </row>
    <row r="55" spans="1:1" s="23" customFormat="1" x14ac:dyDescent="0.25">
      <c r="A55" s="22"/>
    </row>
    <row r="56" spans="1:1" s="23" customFormat="1" x14ac:dyDescent="0.25">
      <c r="A56" s="22"/>
    </row>
    <row r="57" spans="1:1" s="23" customFormat="1" x14ac:dyDescent="0.25">
      <c r="A57" s="22"/>
    </row>
    <row r="58" spans="1:1" s="23" customFormat="1" x14ac:dyDescent="0.25">
      <c r="A58" s="22"/>
    </row>
    <row r="59" spans="1:1" s="23" customFormat="1" x14ac:dyDescent="0.25">
      <c r="A59" s="22"/>
    </row>
    <row r="60" spans="1:1" s="23" customFormat="1" x14ac:dyDescent="0.25">
      <c r="A60" s="22"/>
    </row>
    <row r="61" spans="1:1" s="23" customFormat="1" x14ac:dyDescent="0.25">
      <c r="A61" s="22"/>
    </row>
    <row r="62" spans="1:1" s="23" customFormat="1" x14ac:dyDescent="0.25">
      <c r="A62" s="22"/>
    </row>
    <row r="63" spans="1:1" s="23" customFormat="1" x14ac:dyDescent="0.25">
      <c r="A63" s="22"/>
    </row>
    <row r="64" spans="1:1" s="23" customFormat="1" x14ac:dyDescent="0.25">
      <c r="A64" s="22"/>
    </row>
    <row r="65" spans="1:1" s="23" customFormat="1" x14ac:dyDescent="0.25">
      <c r="A65" s="22"/>
    </row>
    <row r="66" spans="1:1" s="23" customFormat="1" x14ac:dyDescent="0.25">
      <c r="A66" s="22"/>
    </row>
    <row r="67" spans="1:1" s="23" customFormat="1" x14ac:dyDescent="0.25">
      <c r="A67" s="22"/>
    </row>
    <row r="68" spans="1:1" s="23" customFormat="1" x14ac:dyDescent="0.25">
      <c r="A68" s="22"/>
    </row>
    <row r="69" spans="1:1" s="23" customFormat="1" x14ac:dyDescent="0.25">
      <c r="A69" s="22"/>
    </row>
    <row r="70" spans="1:1" s="23" customFormat="1" x14ac:dyDescent="0.25">
      <c r="A70" s="22"/>
    </row>
    <row r="71" spans="1:1" s="23" customFormat="1" x14ac:dyDescent="0.25">
      <c r="A71" s="22"/>
    </row>
    <row r="72" spans="1:1" s="23" customFormat="1" x14ac:dyDescent="0.25">
      <c r="A72" s="22"/>
    </row>
    <row r="73" spans="1:1" s="23" customFormat="1" x14ac:dyDescent="0.25">
      <c r="A73" s="22"/>
    </row>
    <row r="74" spans="1:1" s="23" customFormat="1" x14ac:dyDescent="0.25">
      <c r="A74" s="22"/>
    </row>
    <row r="75" spans="1:1" s="23" customFormat="1" x14ac:dyDescent="0.25">
      <c r="A75" s="22"/>
    </row>
    <row r="76" spans="1:1" s="23" customFormat="1" x14ac:dyDescent="0.25">
      <c r="A76" s="22"/>
    </row>
    <row r="77" spans="1:1" s="23" customFormat="1" x14ac:dyDescent="0.25">
      <c r="A77" s="22"/>
    </row>
    <row r="78" spans="1:1" s="23" customFormat="1" x14ac:dyDescent="0.25">
      <c r="A78" s="22"/>
    </row>
    <row r="79" spans="1:1" s="23" customFormat="1" x14ac:dyDescent="0.25">
      <c r="A79" s="22"/>
    </row>
    <row r="80" spans="1:1" s="23" customFormat="1" x14ac:dyDescent="0.25">
      <c r="A80" s="22"/>
    </row>
    <row r="81" spans="1:1" s="23" customFormat="1" x14ac:dyDescent="0.25">
      <c r="A81" s="22"/>
    </row>
    <row r="82" spans="1:1" s="23" customFormat="1" x14ac:dyDescent="0.25">
      <c r="A82" s="22"/>
    </row>
    <row r="83" spans="1:1" s="23" customFormat="1" x14ac:dyDescent="0.25">
      <c r="A83" s="22"/>
    </row>
    <row r="84" spans="1:1" s="23" customFormat="1" x14ac:dyDescent="0.25">
      <c r="A84" s="22"/>
    </row>
    <row r="85" spans="1:1" s="23" customFormat="1" x14ac:dyDescent="0.25">
      <c r="A85" s="22"/>
    </row>
    <row r="86" spans="1:1" s="23" customFormat="1" x14ac:dyDescent="0.25">
      <c r="A86" s="22"/>
    </row>
    <row r="87" spans="1:1" s="23" customFormat="1" x14ac:dyDescent="0.25">
      <c r="A87" s="22"/>
    </row>
    <row r="88" spans="1:1" s="23" customFormat="1" x14ac:dyDescent="0.25">
      <c r="A88" s="22"/>
    </row>
    <row r="89" spans="1:1" s="23" customFormat="1" x14ac:dyDescent="0.25">
      <c r="A89" s="22"/>
    </row>
    <row r="90" spans="1:1" s="23" customFormat="1" x14ac:dyDescent="0.25">
      <c r="A90" s="22"/>
    </row>
    <row r="91" spans="1:1" s="23" customFormat="1" x14ac:dyDescent="0.25">
      <c r="A91" s="22"/>
    </row>
    <row r="92" spans="1:1" s="23" customFormat="1" x14ac:dyDescent="0.25">
      <c r="A92" s="22"/>
    </row>
    <row r="93" spans="1:1" s="23" customFormat="1" x14ac:dyDescent="0.25">
      <c r="A93" s="22"/>
    </row>
    <row r="94" spans="1:1" s="23" customFormat="1" x14ac:dyDescent="0.25">
      <c r="A94" s="22"/>
    </row>
    <row r="95" spans="1:1" s="23" customFormat="1" x14ac:dyDescent="0.25">
      <c r="A95" s="22"/>
    </row>
    <row r="96" spans="1:1" s="23" customFormat="1" x14ac:dyDescent="0.25">
      <c r="A96" s="22"/>
    </row>
    <row r="97" spans="1:1" s="23" customFormat="1" x14ac:dyDescent="0.25">
      <c r="A97" s="22"/>
    </row>
    <row r="98" spans="1:1" s="23" customFormat="1" x14ac:dyDescent="0.25">
      <c r="A98" s="22"/>
    </row>
    <row r="99" spans="1:1" s="23" customFormat="1" x14ac:dyDescent="0.25">
      <c r="A99" s="22"/>
    </row>
    <row r="100" spans="1:1" s="23" customFormat="1" x14ac:dyDescent="0.25">
      <c r="A100" s="22"/>
    </row>
    <row r="101" spans="1:1" s="23" customFormat="1" x14ac:dyDescent="0.25">
      <c r="A101" s="22"/>
    </row>
    <row r="102" spans="1:1" s="23" customFormat="1" x14ac:dyDescent="0.25">
      <c r="A102" s="22"/>
    </row>
    <row r="103" spans="1:1" s="23" customFormat="1" x14ac:dyDescent="0.25">
      <c r="A103" s="22"/>
    </row>
    <row r="104" spans="1:1" s="23" customFormat="1" x14ac:dyDescent="0.25">
      <c r="A104" s="22"/>
    </row>
    <row r="105" spans="1:1" s="23" customFormat="1" x14ac:dyDescent="0.25">
      <c r="A105" s="22"/>
    </row>
    <row r="106" spans="1:1" s="23" customFormat="1" x14ac:dyDescent="0.25">
      <c r="A106" s="22"/>
    </row>
    <row r="107" spans="1:1" s="23" customFormat="1" x14ac:dyDescent="0.25">
      <c r="A107" s="22"/>
    </row>
    <row r="108" spans="1:1" s="23" customFormat="1" x14ac:dyDescent="0.25">
      <c r="A108" s="22"/>
    </row>
    <row r="109" spans="1:1" s="23" customFormat="1" x14ac:dyDescent="0.25">
      <c r="A109" s="22"/>
    </row>
    <row r="110" spans="1:1" s="23" customFormat="1" x14ac:dyDescent="0.25">
      <c r="A110" s="22"/>
    </row>
    <row r="111" spans="1:1" s="23" customFormat="1" x14ac:dyDescent="0.25">
      <c r="A111" s="22"/>
    </row>
    <row r="112" spans="1:1" s="23" customFormat="1" x14ac:dyDescent="0.25">
      <c r="A112" s="22"/>
    </row>
    <row r="113" spans="1:1" s="23" customFormat="1" x14ac:dyDescent="0.25">
      <c r="A113" s="22"/>
    </row>
    <row r="114" spans="1:1" s="23" customFormat="1" x14ac:dyDescent="0.25">
      <c r="A114" s="22"/>
    </row>
    <row r="115" spans="1:1" s="23" customFormat="1" x14ac:dyDescent="0.25">
      <c r="A115" s="22"/>
    </row>
    <row r="116" spans="1:1" s="23" customFormat="1" x14ac:dyDescent="0.25">
      <c r="A116" s="22"/>
    </row>
    <row r="117" spans="1:1" s="23" customFormat="1" x14ac:dyDescent="0.25">
      <c r="A117" s="22"/>
    </row>
    <row r="118" spans="1:1" s="23" customFormat="1" x14ac:dyDescent="0.25">
      <c r="A118" s="22"/>
    </row>
    <row r="119" spans="1:1" s="23" customFormat="1" x14ac:dyDescent="0.25">
      <c r="A119" s="22"/>
    </row>
    <row r="120" spans="1:1" s="23" customFormat="1" x14ac:dyDescent="0.25">
      <c r="A120" s="22"/>
    </row>
    <row r="121" spans="1:1" s="23" customFormat="1" x14ac:dyDescent="0.25">
      <c r="A121" s="22"/>
    </row>
    <row r="122" spans="1:1" s="23" customFormat="1" x14ac:dyDescent="0.25">
      <c r="A122" s="22"/>
    </row>
    <row r="123" spans="1:1" s="23" customFormat="1" x14ac:dyDescent="0.25">
      <c r="A123" s="22"/>
    </row>
    <row r="124" spans="1:1" s="23" customFormat="1" x14ac:dyDescent="0.25">
      <c r="A124" s="22"/>
    </row>
    <row r="125" spans="1:1" s="23" customFormat="1" x14ac:dyDescent="0.25">
      <c r="A125" s="22"/>
    </row>
    <row r="126" spans="1:1" s="23" customFormat="1" x14ac:dyDescent="0.25">
      <c r="A126" s="22"/>
    </row>
    <row r="127" spans="1:1" s="23" customFormat="1" x14ac:dyDescent="0.25">
      <c r="A127" s="22"/>
    </row>
    <row r="128" spans="1:1" s="23" customFormat="1" x14ac:dyDescent="0.25">
      <c r="A128" s="22"/>
    </row>
    <row r="129" spans="1:1" s="23" customFormat="1" x14ac:dyDescent="0.25">
      <c r="A129" s="22"/>
    </row>
    <row r="130" spans="1:1" s="23" customFormat="1" x14ac:dyDescent="0.25">
      <c r="A130" s="22"/>
    </row>
    <row r="131" spans="1:1" s="23" customFormat="1" x14ac:dyDescent="0.25">
      <c r="A131" s="22"/>
    </row>
    <row r="132" spans="1:1" s="23" customFormat="1" x14ac:dyDescent="0.25">
      <c r="A132" s="22"/>
    </row>
    <row r="133" spans="1:1" s="23" customFormat="1" x14ac:dyDescent="0.25">
      <c r="A133" s="22"/>
    </row>
    <row r="134" spans="1:1" s="23" customFormat="1" x14ac:dyDescent="0.25">
      <c r="A134" s="22"/>
    </row>
    <row r="135" spans="1:1" s="23" customFormat="1" x14ac:dyDescent="0.25">
      <c r="A135" s="22"/>
    </row>
    <row r="136" spans="1:1" s="23" customFormat="1" x14ac:dyDescent="0.25">
      <c r="A136" s="22"/>
    </row>
    <row r="137" spans="1:1" s="23" customFormat="1" x14ac:dyDescent="0.25">
      <c r="A137" s="22"/>
    </row>
    <row r="138" spans="1:1" s="23" customFormat="1" x14ac:dyDescent="0.25">
      <c r="A138" s="22"/>
    </row>
    <row r="139" spans="1:1" s="23" customFormat="1" x14ac:dyDescent="0.25">
      <c r="A139" s="22"/>
    </row>
    <row r="140" spans="1:1" s="23" customFormat="1" x14ac:dyDescent="0.25">
      <c r="A140" s="22"/>
    </row>
    <row r="141" spans="1:1" s="23" customFormat="1" x14ac:dyDescent="0.25">
      <c r="A141" s="22"/>
    </row>
    <row r="142" spans="1:1" s="23" customFormat="1" x14ac:dyDescent="0.25">
      <c r="A142" s="22"/>
    </row>
    <row r="143" spans="1:1" s="23" customFormat="1" x14ac:dyDescent="0.25">
      <c r="A143" s="22"/>
    </row>
    <row r="144" spans="1:1" s="23" customFormat="1" x14ac:dyDescent="0.25">
      <c r="A144" s="22"/>
    </row>
    <row r="145" spans="1:1" s="23" customFormat="1" x14ac:dyDescent="0.25">
      <c r="A145" s="22"/>
    </row>
    <row r="146" spans="1:1" s="23" customFormat="1" x14ac:dyDescent="0.25">
      <c r="A146" s="22"/>
    </row>
    <row r="147" spans="1:1" s="23" customFormat="1" x14ac:dyDescent="0.25">
      <c r="A147" s="22"/>
    </row>
    <row r="148" spans="1:1" s="23" customFormat="1" x14ac:dyDescent="0.25">
      <c r="A148" s="22"/>
    </row>
    <row r="149" spans="1:1" s="23" customFormat="1" x14ac:dyDescent="0.25">
      <c r="A149" s="22"/>
    </row>
    <row r="150" spans="1:1" s="23" customFormat="1" x14ac:dyDescent="0.25">
      <c r="A150" s="22"/>
    </row>
    <row r="151" spans="1:1" s="23" customFormat="1" x14ac:dyDescent="0.25">
      <c r="A151" s="22"/>
    </row>
    <row r="152" spans="1:1" s="23" customFormat="1" x14ac:dyDescent="0.25">
      <c r="A152" s="22"/>
    </row>
    <row r="153" spans="1:1" s="23" customFormat="1" x14ac:dyDescent="0.25">
      <c r="A153" s="22"/>
    </row>
    <row r="154" spans="1:1" s="23" customFormat="1" x14ac:dyDescent="0.25">
      <c r="A154" s="22"/>
    </row>
    <row r="155" spans="1:1" s="23" customFormat="1" x14ac:dyDescent="0.25">
      <c r="A155" s="22"/>
    </row>
    <row r="156" spans="1:1" s="23" customFormat="1" x14ac:dyDescent="0.25">
      <c r="A156" s="22"/>
    </row>
    <row r="157" spans="1:1" s="23" customFormat="1" x14ac:dyDescent="0.25">
      <c r="A157" s="22"/>
    </row>
    <row r="158" spans="1:1" s="23" customFormat="1" x14ac:dyDescent="0.25">
      <c r="A158" s="22"/>
    </row>
    <row r="159" spans="1:1" s="23" customFormat="1" x14ac:dyDescent="0.25">
      <c r="A159" s="22"/>
    </row>
    <row r="160" spans="1:1" s="23" customFormat="1" x14ac:dyDescent="0.25">
      <c r="A160" s="22"/>
    </row>
    <row r="161" spans="1:1" s="23" customFormat="1" x14ac:dyDescent="0.25">
      <c r="A161" s="22"/>
    </row>
    <row r="162" spans="1:1" s="23" customFormat="1" x14ac:dyDescent="0.25">
      <c r="A162" s="22"/>
    </row>
    <row r="163" spans="1:1" s="23" customFormat="1" x14ac:dyDescent="0.25">
      <c r="A163" s="22"/>
    </row>
    <row r="164" spans="1:1" s="23" customFormat="1" x14ac:dyDescent="0.25">
      <c r="A164" s="22"/>
    </row>
    <row r="165" spans="1:1" s="23" customFormat="1" x14ac:dyDescent="0.25">
      <c r="A165" s="22"/>
    </row>
    <row r="166" spans="1:1" s="23" customFormat="1" x14ac:dyDescent="0.25">
      <c r="A166" s="22"/>
    </row>
    <row r="167" spans="1:1" s="23" customFormat="1" x14ac:dyDescent="0.25">
      <c r="A167" s="22"/>
    </row>
    <row r="168" spans="1:1" s="23" customFormat="1" x14ac:dyDescent="0.25">
      <c r="A168" s="22"/>
    </row>
    <row r="169" spans="1:1" s="23" customFormat="1" x14ac:dyDescent="0.25">
      <c r="A169" s="22"/>
    </row>
    <row r="170" spans="1:1" s="23" customFormat="1" x14ac:dyDescent="0.25">
      <c r="A170" s="22"/>
    </row>
    <row r="171" spans="1:1" s="23" customFormat="1" x14ac:dyDescent="0.25">
      <c r="A171" s="22"/>
    </row>
    <row r="172" spans="1:1" s="23" customFormat="1" x14ac:dyDescent="0.25">
      <c r="A172" s="22"/>
    </row>
    <row r="173" spans="1:1" s="23" customFormat="1" x14ac:dyDescent="0.25">
      <c r="A173" s="22"/>
    </row>
    <row r="174" spans="1:1" s="23" customFormat="1" x14ac:dyDescent="0.25">
      <c r="A174" s="22"/>
    </row>
    <row r="175" spans="1:1" s="23" customFormat="1" x14ac:dyDescent="0.25">
      <c r="A175" s="22"/>
    </row>
    <row r="176" spans="1:1" s="23" customFormat="1" x14ac:dyDescent="0.25">
      <c r="A176" s="22"/>
    </row>
    <row r="177" spans="1:1" s="23" customFormat="1" x14ac:dyDescent="0.25">
      <c r="A177" s="22"/>
    </row>
    <row r="178" spans="1:1" s="23" customFormat="1" x14ac:dyDescent="0.25">
      <c r="A178" s="22"/>
    </row>
    <row r="179" spans="1:1" s="23" customFormat="1" x14ac:dyDescent="0.25">
      <c r="A179" s="22"/>
    </row>
    <row r="180" spans="1:1" s="23" customFormat="1" x14ac:dyDescent="0.25">
      <c r="A180" s="22"/>
    </row>
    <row r="181" spans="1:1" s="23" customFormat="1" x14ac:dyDescent="0.25">
      <c r="A181" s="22"/>
    </row>
    <row r="182" spans="1:1" s="23" customFormat="1" x14ac:dyDescent="0.25">
      <c r="A182" s="22"/>
    </row>
    <row r="183" spans="1:1" s="23" customFormat="1" x14ac:dyDescent="0.25">
      <c r="A183" s="22"/>
    </row>
  </sheetData>
  <mergeCells count="9">
    <mergeCell ref="B24:F24"/>
    <mergeCell ref="A1:G1"/>
    <mergeCell ref="A2:G2"/>
    <mergeCell ref="A3:G3"/>
    <mergeCell ref="B4:G4"/>
    <mergeCell ref="A5:A6"/>
    <mergeCell ref="B5:B6"/>
    <mergeCell ref="C5:C6"/>
    <mergeCell ref="D5:D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3"/>
  <sheetViews>
    <sheetView workbookViewId="0">
      <selection activeCell="A3" sqref="A3:H3"/>
    </sheetView>
  </sheetViews>
  <sheetFormatPr defaultColWidth="11.42578125" defaultRowHeight="15" x14ac:dyDescent="0.25"/>
  <cols>
    <col min="1" max="1" width="6.7109375" style="42" customWidth="1"/>
    <col min="2" max="2" width="80.7109375" style="42" customWidth="1"/>
    <col min="3" max="3" width="9.28515625" style="42" customWidth="1"/>
    <col min="4" max="4" width="7.140625" style="27" customWidth="1"/>
    <col min="5" max="5" width="15.42578125" style="27" customWidth="1"/>
    <col min="6" max="6" width="17" style="27" customWidth="1"/>
    <col min="7" max="7" width="14" style="27" customWidth="1"/>
    <col min="8" max="8" width="16.140625" style="27" customWidth="1"/>
    <col min="9" max="16384" width="11.42578125" style="27"/>
  </cols>
  <sheetData>
    <row r="1" spans="1:19" ht="27" customHeight="1" x14ac:dyDescent="0.25">
      <c r="A1" s="465" t="s">
        <v>248</v>
      </c>
      <c r="B1" s="466"/>
      <c r="C1" s="466"/>
      <c r="D1" s="466"/>
      <c r="E1" s="466"/>
      <c r="F1" s="466"/>
      <c r="G1" s="467"/>
      <c r="H1" s="468"/>
    </row>
    <row r="2" spans="1:19" ht="20.100000000000001" customHeight="1" x14ac:dyDescent="0.25">
      <c r="A2" s="469" t="s">
        <v>249</v>
      </c>
      <c r="B2" s="470"/>
      <c r="C2" s="470"/>
      <c r="D2" s="470"/>
      <c r="E2" s="470"/>
      <c r="F2" s="470"/>
      <c r="G2" s="470"/>
      <c r="H2" s="471"/>
    </row>
    <row r="3" spans="1:19" s="7" customFormat="1" ht="25.5" customHeight="1" x14ac:dyDescent="0.25">
      <c r="A3" s="472" t="s">
        <v>250</v>
      </c>
      <c r="B3" s="473"/>
      <c r="C3" s="473"/>
      <c r="D3" s="473"/>
      <c r="E3" s="473"/>
      <c r="F3" s="473"/>
      <c r="G3" s="473"/>
      <c r="H3" s="474"/>
    </row>
    <row r="4" spans="1:19" ht="15.75" customHeight="1" thickBot="1" x14ac:dyDescent="0.3">
      <c r="A4" s="475"/>
      <c r="B4" s="476"/>
      <c r="C4" s="476"/>
      <c r="D4" s="476"/>
      <c r="E4" s="476"/>
      <c r="F4" s="476"/>
      <c r="G4" s="476"/>
      <c r="H4" s="477"/>
    </row>
    <row r="5" spans="1:19" s="28" customFormat="1" ht="18" customHeight="1" x14ac:dyDescent="0.25">
      <c r="A5" s="478" t="s">
        <v>251</v>
      </c>
      <c r="B5" s="480" t="s">
        <v>252</v>
      </c>
      <c r="C5" s="482" t="s">
        <v>253</v>
      </c>
      <c r="D5" s="484" t="s">
        <v>254</v>
      </c>
      <c r="E5" s="486" t="s">
        <v>255</v>
      </c>
      <c r="F5" s="486"/>
      <c r="G5" s="486" t="s">
        <v>256</v>
      </c>
      <c r="H5" s="487"/>
    </row>
    <row r="6" spans="1:19" s="28" customFormat="1" ht="66.75" customHeight="1" x14ac:dyDescent="0.25">
      <c r="A6" s="479"/>
      <c r="B6" s="481"/>
      <c r="C6" s="483"/>
      <c r="D6" s="485"/>
      <c r="E6" s="383" t="s">
        <v>257</v>
      </c>
      <c r="F6" s="383" t="s">
        <v>258</v>
      </c>
      <c r="G6" s="383" t="s">
        <v>259</v>
      </c>
      <c r="H6" s="178" t="s">
        <v>260</v>
      </c>
      <c r="I6" s="29"/>
      <c r="J6" s="29"/>
      <c r="K6" s="29"/>
      <c r="L6" s="29"/>
      <c r="M6" s="29"/>
      <c r="N6" s="29"/>
      <c r="O6" s="29"/>
      <c r="P6" s="29"/>
      <c r="Q6" s="29"/>
      <c r="R6" s="29"/>
      <c r="S6" s="29"/>
    </row>
    <row r="7" spans="1:19" s="31" customFormat="1" ht="25.5" customHeight="1" x14ac:dyDescent="0.25">
      <c r="A7" s="179">
        <v>3</v>
      </c>
      <c r="B7" s="175" t="s">
        <v>261</v>
      </c>
      <c r="C7" s="176"/>
      <c r="D7" s="176"/>
      <c r="E7" s="176"/>
      <c r="F7" s="176"/>
      <c r="G7" s="176"/>
      <c r="H7" s="180"/>
    </row>
    <row r="8" spans="1:19" s="31" customFormat="1" ht="42.75" customHeight="1" x14ac:dyDescent="0.25">
      <c r="A8" s="182" t="s">
        <v>262</v>
      </c>
      <c r="B8" s="177" t="s">
        <v>263</v>
      </c>
      <c r="C8" s="33" t="s">
        <v>264</v>
      </c>
      <c r="D8" s="34">
        <v>1</v>
      </c>
      <c r="E8" s="30"/>
      <c r="F8" s="30"/>
      <c r="G8" s="32"/>
      <c r="H8" s="181"/>
    </row>
    <row r="9" spans="1:19" s="31" customFormat="1" ht="42.75" customHeight="1" x14ac:dyDescent="0.25">
      <c r="A9" s="182"/>
      <c r="B9" s="177"/>
      <c r="C9" s="33"/>
      <c r="D9" s="34"/>
      <c r="E9" s="30"/>
      <c r="F9" s="30"/>
      <c r="G9" s="32"/>
      <c r="H9" s="181"/>
    </row>
    <row r="10" spans="1:19" s="28" customFormat="1" ht="29.25" customHeight="1" x14ac:dyDescent="0.25">
      <c r="A10" s="493" t="s">
        <v>265</v>
      </c>
      <c r="B10" s="494"/>
      <c r="C10" s="494"/>
      <c r="D10" s="495"/>
      <c r="E10" s="194"/>
      <c r="F10" s="194"/>
      <c r="G10" s="195"/>
      <c r="H10" s="196"/>
    </row>
    <row r="11" spans="1:19" s="28" customFormat="1" ht="29.25" customHeight="1" thickBot="1" x14ac:dyDescent="0.3">
      <c r="A11" s="186"/>
      <c r="B11" s="187"/>
      <c r="C11" s="187"/>
      <c r="D11" s="187"/>
      <c r="E11" s="188"/>
      <c r="F11" s="189"/>
      <c r="G11" s="190"/>
      <c r="H11" s="191"/>
    </row>
    <row r="12" spans="1:19" s="28" customFormat="1" ht="28.5" customHeight="1" thickBot="1" x14ac:dyDescent="0.3">
      <c r="A12" s="496" t="s">
        <v>266</v>
      </c>
      <c r="B12" s="497"/>
      <c r="C12" s="497"/>
      <c r="D12" s="497"/>
      <c r="E12" s="497"/>
      <c r="F12" s="498"/>
      <c r="G12" s="192" t="e">
        <f>#REF!+#REF!</f>
        <v>#REF!</v>
      </c>
      <c r="H12" s="193" t="e">
        <f>#REF!+#REF!</f>
        <v>#REF!</v>
      </c>
    </row>
    <row r="13" spans="1:19" s="28" customFormat="1" ht="36" customHeight="1" x14ac:dyDescent="0.2">
      <c r="A13" s="183"/>
      <c r="B13" s="35"/>
      <c r="C13" s="36"/>
      <c r="D13" s="37"/>
      <c r="E13" s="499" t="s">
        <v>267</v>
      </c>
      <c r="F13" s="500"/>
      <c r="G13" s="500"/>
      <c r="H13" s="501"/>
    </row>
    <row r="14" spans="1:19" s="28" customFormat="1" ht="36" customHeight="1" x14ac:dyDescent="0.2">
      <c r="A14" s="183"/>
      <c r="B14" s="35"/>
      <c r="C14" s="36"/>
      <c r="D14" s="37"/>
      <c r="E14" s="502" t="s">
        <v>268</v>
      </c>
      <c r="F14" s="503"/>
      <c r="G14" s="503"/>
      <c r="H14" s="504"/>
    </row>
    <row r="15" spans="1:19" s="28" customFormat="1" ht="45" customHeight="1" x14ac:dyDescent="0.25">
      <c r="A15" s="183"/>
      <c r="B15" s="35"/>
      <c r="C15" s="36"/>
      <c r="D15" s="37"/>
      <c r="E15" s="488"/>
      <c r="F15" s="489"/>
      <c r="G15" s="489"/>
      <c r="H15" s="490"/>
    </row>
    <row r="16" spans="1:19" ht="45" customHeight="1" thickBot="1" x14ac:dyDescent="0.3">
      <c r="A16" s="491" t="s">
        <v>269</v>
      </c>
      <c r="B16" s="492"/>
      <c r="C16" s="492"/>
      <c r="D16" s="492"/>
      <c r="E16" s="492"/>
      <c r="F16" s="492"/>
      <c r="G16" s="184"/>
      <c r="H16" s="185"/>
    </row>
    <row r="17" spans="1:7" ht="15.95" customHeight="1" x14ac:dyDescent="0.25">
      <c r="A17" s="38"/>
      <c r="B17" s="38"/>
      <c r="C17" s="39"/>
      <c r="D17" s="40"/>
      <c r="E17" s="40"/>
      <c r="F17" s="40"/>
      <c r="G17" s="40"/>
    </row>
    <row r="18" spans="1:7" ht="15.95" customHeight="1" x14ac:dyDescent="0.25">
      <c r="A18" s="38"/>
      <c r="B18" s="38"/>
      <c r="C18" s="39"/>
      <c r="D18" s="40"/>
      <c r="E18" s="40"/>
      <c r="F18" s="40"/>
      <c r="G18" s="40"/>
    </row>
    <row r="19" spans="1:7" x14ac:dyDescent="0.25">
      <c r="A19" s="38"/>
      <c r="B19" s="38"/>
      <c r="C19" s="39"/>
      <c r="D19" s="40"/>
      <c r="E19" s="40"/>
      <c r="F19" s="40"/>
      <c r="G19" s="40"/>
    </row>
    <row r="20" spans="1:7" ht="15.95" customHeight="1" x14ac:dyDescent="0.25">
      <c r="A20" s="38"/>
      <c r="B20" s="38"/>
      <c r="C20" s="39"/>
      <c r="D20" s="40"/>
      <c r="E20" s="40"/>
      <c r="F20" s="40"/>
      <c r="G20" s="40"/>
    </row>
    <row r="21" spans="1:7" ht="15.95" customHeight="1" x14ac:dyDescent="0.25">
      <c r="A21" s="38"/>
      <c r="B21" s="38"/>
      <c r="C21" s="39"/>
      <c r="D21" s="40"/>
      <c r="E21" s="40"/>
      <c r="F21" s="40"/>
      <c r="G21" s="40"/>
    </row>
    <row r="22" spans="1:7" x14ac:dyDescent="0.25">
      <c r="A22" s="38"/>
      <c r="B22" s="38"/>
      <c r="C22" s="39"/>
      <c r="D22" s="40"/>
      <c r="E22" s="40"/>
      <c r="F22" s="40"/>
      <c r="G22" s="40"/>
    </row>
    <row r="23" spans="1:7" ht="15.95" customHeight="1" x14ac:dyDescent="0.25">
      <c r="A23" s="38"/>
      <c r="B23" s="38"/>
      <c r="C23" s="39"/>
      <c r="D23" s="40"/>
      <c r="E23" s="40"/>
      <c r="F23" s="40"/>
      <c r="G23" s="40"/>
    </row>
    <row r="24" spans="1:7" ht="15.95" customHeight="1" x14ac:dyDescent="0.25">
      <c r="A24" s="38"/>
      <c r="B24" s="38"/>
      <c r="C24" s="39"/>
      <c r="D24" s="40"/>
      <c r="E24" s="40"/>
      <c r="F24" s="40"/>
      <c r="G24" s="40"/>
    </row>
    <row r="25" spans="1:7" x14ac:dyDescent="0.25">
      <c r="A25" s="38"/>
      <c r="B25" s="38"/>
      <c r="C25" s="39"/>
      <c r="D25" s="40"/>
      <c r="E25" s="40"/>
      <c r="F25" s="40"/>
      <c r="G25" s="40"/>
    </row>
    <row r="26" spans="1:7" ht="15.95" customHeight="1" x14ac:dyDescent="0.25">
      <c r="A26" s="38"/>
      <c r="B26" s="38"/>
      <c r="C26" s="39"/>
      <c r="D26" s="40"/>
      <c r="E26" s="40"/>
      <c r="F26" s="40"/>
      <c r="G26" s="40"/>
    </row>
    <row r="27" spans="1:7" ht="15.95" customHeight="1" x14ac:dyDescent="0.25">
      <c r="A27" s="38"/>
      <c r="B27" s="38"/>
      <c r="C27" s="39"/>
      <c r="D27" s="40"/>
      <c r="E27" s="40"/>
      <c r="F27" s="40"/>
      <c r="G27" s="40"/>
    </row>
    <row r="28" spans="1:7" ht="15.95" customHeight="1" x14ac:dyDescent="0.25">
      <c r="A28" s="38"/>
      <c r="B28" s="38"/>
      <c r="C28" s="39"/>
      <c r="D28" s="40"/>
      <c r="E28" s="40"/>
      <c r="F28" s="40"/>
      <c r="G28" s="40"/>
    </row>
    <row r="29" spans="1:7" ht="15.95" customHeight="1" x14ac:dyDescent="0.25">
      <c r="A29" s="38"/>
      <c r="B29" s="38"/>
      <c r="C29" s="39"/>
      <c r="D29" s="40"/>
      <c r="E29" s="40"/>
      <c r="F29" s="40"/>
      <c r="G29" s="40"/>
    </row>
    <row r="30" spans="1:7" ht="15.95" customHeight="1" x14ac:dyDescent="0.25">
      <c r="A30" s="38"/>
      <c r="B30" s="38"/>
      <c r="C30" s="39"/>
      <c r="D30" s="40"/>
      <c r="E30" s="40"/>
      <c r="F30" s="40"/>
      <c r="G30" s="40"/>
    </row>
    <row r="31" spans="1:7" ht="15.95" customHeight="1" x14ac:dyDescent="0.25">
      <c r="A31" s="38"/>
      <c r="B31" s="38"/>
      <c r="C31" s="39"/>
      <c r="D31" s="40"/>
      <c r="E31" s="40"/>
      <c r="F31" s="40"/>
      <c r="G31" s="40"/>
    </row>
    <row r="32" spans="1:7" ht="15.95" customHeight="1" x14ac:dyDescent="0.25">
      <c r="A32" s="38"/>
      <c r="B32" s="38"/>
      <c r="C32" s="39"/>
      <c r="D32" s="40"/>
      <c r="E32" s="40"/>
      <c r="F32" s="40"/>
      <c r="G32" s="40"/>
    </row>
    <row r="33" spans="1:7" ht="15.95" customHeight="1" x14ac:dyDescent="0.25">
      <c r="A33" s="38"/>
      <c r="B33" s="38"/>
      <c r="C33" s="39"/>
      <c r="D33" s="40"/>
      <c r="E33" s="40"/>
      <c r="F33" s="40"/>
      <c r="G33" s="40"/>
    </row>
    <row r="34" spans="1:7" ht="24" customHeight="1" x14ac:dyDescent="0.25">
      <c r="A34" s="41"/>
      <c r="B34" s="41"/>
      <c r="C34" s="39"/>
      <c r="D34" s="40"/>
      <c r="E34" s="40"/>
      <c r="F34" s="40"/>
      <c r="G34" s="40"/>
    </row>
    <row r="35" spans="1:7" x14ac:dyDescent="0.25">
      <c r="A35" s="41"/>
      <c r="B35" s="41"/>
      <c r="C35" s="39"/>
      <c r="D35" s="40"/>
      <c r="E35" s="40"/>
      <c r="F35" s="40"/>
      <c r="G35" s="40"/>
    </row>
    <row r="36" spans="1:7" x14ac:dyDescent="0.25">
      <c r="A36" s="41"/>
      <c r="B36" s="41"/>
      <c r="C36" s="39"/>
      <c r="D36" s="40"/>
      <c r="E36" s="40"/>
      <c r="F36" s="40"/>
      <c r="G36" s="40"/>
    </row>
    <row r="37" spans="1:7" x14ac:dyDescent="0.25">
      <c r="A37" s="41"/>
      <c r="B37" s="41"/>
      <c r="C37" s="39"/>
      <c r="D37" s="40"/>
      <c r="E37" s="40"/>
      <c r="F37" s="40"/>
      <c r="G37" s="40"/>
    </row>
    <row r="38" spans="1:7" x14ac:dyDescent="0.25">
      <c r="A38" s="41"/>
      <c r="B38" s="41"/>
      <c r="C38" s="39"/>
      <c r="D38" s="40"/>
      <c r="E38" s="40"/>
      <c r="F38" s="40"/>
      <c r="G38" s="40"/>
    </row>
    <row r="39" spans="1:7" x14ac:dyDescent="0.25">
      <c r="A39" s="41"/>
      <c r="B39" s="41"/>
      <c r="C39" s="39"/>
      <c r="D39" s="40"/>
      <c r="E39" s="40"/>
      <c r="F39" s="40"/>
      <c r="G39" s="40"/>
    </row>
    <row r="40" spans="1:7" x14ac:dyDescent="0.25">
      <c r="A40" s="41"/>
      <c r="B40" s="41"/>
      <c r="C40" s="39"/>
      <c r="D40" s="40"/>
      <c r="E40" s="40"/>
      <c r="F40" s="40"/>
      <c r="G40" s="40"/>
    </row>
    <row r="41" spans="1:7" x14ac:dyDescent="0.25">
      <c r="A41" s="41"/>
      <c r="B41" s="41"/>
      <c r="C41" s="39"/>
      <c r="D41" s="40"/>
      <c r="E41" s="40"/>
      <c r="F41" s="40"/>
      <c r="G41" s="40"/>
    </row>
    <row r="42" spans="1:7" x14ac:dyDescent="0.25">
      <c r="A42" s="41"/>
      <c r="B42" s="41"/>
      <c r="C42" s="39"/>
      <c r="D42" s="40"/>
      <c r="E42" s="40"/>
      <c r="F42" s="40"/>
      <c r="G42" s="40"/>
    </row>
    <row r="43" spans="1:7" x14ac:dyDescent="0.25">
      <c r="A43" s="41"/>
      <c r="B43" s="41"/>
      <c r="C43" s="39"/>
      <c r="D43" s="40"/>
      <c r="E43" s="40"/>
      <c r="F43" s="40"/>
      <c r="G43" s="40"/>
    </row>
    <row r="44" spans="1:7" x14ac:dyDescent="0.25">
      <c r="A44" s="41"/>
      <c r="B44" s="41"/>
      <c r="C44" s="39"/>
      <c r="D44" s="40"/>
      <c r="E44" s="40"/>
      <c r="F44" s="40"/>
      <c r="G44" s="40"/>
    </row>
    <row r="45" spans="1:7" x14ac:dyDescent="0.25">
      <c r="A45" s="41"/>
      <c r="B45" s="41"/>
      <c r="C45" s="39"/>
      <c r="D45" s="40"/>
      <c r="E45" s="40"/>
      <c r="F45" s="40"/>
      <c r="G45" s="40"/>
    </row>
    <row r="46" spans="1:7" x14ac:dyDescent="0.25">
      <c r="A46" s="41"/>
      <c r="B46" s="41"/>
      <c r="C46" s="39"/>
      <c r="D46" s="40"/>
      <c r="E46" s="40"/>
      <c r="F46" s="40"/>
      <c r="G46" s="40"/>
    </row>
    <row r="47" spans="1:7" x14ac:dyDescent="0.25">
      <c r="A47" s="41"/>
      <c r="B47" s="41"/>
      <c r="C47" s="39"/>
      <c r="D47" s="40"/>
      <c r="E47" s="40"/>
      <c r="F47" s="40"/>
      <c r="G47" s="40"/>
    </row>
    <row r="48" spans="1:7" x14ac:dyDescent="0.25">
      <c r="A48" s="41"/>
      <c r="B48" s="41"/>
      <c r="C48" s="39"/>
      <c r="D48" s="40"/>
      <c r="E48" s="40"/>
      <c r="F48" s="40"/>
      <c r="G48" s="40"/>
    </row>
    <row r="49" spans="1:7" x14ac:dyDescent="0.25">
      <c r="A49" s="41"/>
      <c r="B49" s="41"/>
      <c r="C49" s="39"/>
      <c r="D49" s="40"/>
      <c r="E49" s="40"/>
      <c r="F49" s="40"/>
      <c r="G49" s="40"/>
    </row>
    <row r="50" spans="1:7" x14ac:dyDescent="0.25">
      <c r="A50" s="41"/>
      <c r="B50" s="41"/>
      <c r="C50" s="39"/>
      <c r="D50" s="40"/>
      <c r="E50" s="40"/>
      <c r="F50" s="40"/>
      <c r="G50" s="40"/>
    </row>
    <row r="51" spans="1:7" x14ac:dyDescent="0.25">
      <c r="A51" s="41"/>
      <c r="B51" s="41"/>
      <c r="C51" s="39"/>
      <c r="D51" s="40"/>
      <c r="E51" s="40"/>
      <c r="F51" s="40"/>
      <c r="G51" s="40"/>
    </row>
    <row r="52" spans="1:7" x14ac:dyDescent="0.25">
      <c r="A52" s="41"/>
      <c r="B52" s="41"/>
      <c r="C52" s="39"/>
      <c r="D52" s="40"/>
      <c r="E52" s="40"/>
      <c r="F52" s="40"/>
      <c r="G52" s="40"/>
    </row>
    <row r="53" spans="1:7" x14ac:dyDescent="0.25">
      <c r="A53" s="41"/>
      <c r="B53" s="41"/>
      <c r="C53" s="39"/>
      <c r="D53" s="40"/>
      <c r="E53" s="40"/>
      <c r="F53" s="40"/>
      <c r="G53" s="40"/>
    </row>
    <row r="54" spans="1:7" x14ac:dyDescent="0.25">
      <c r="A54" s="41"/>
      <c r="B54" s="41"/>
      <c r="C54" s="39"/>
      <c r="D54" s="40"/>
      <c r="E54" s="40"/>
      <c r="F54" s="40"/>
      <c r="G54" s="40"/>
    </row>
    <row r="55" spans="1:7" x14ac:dyDescent="0.25">
      <c r="A55" s="41"/>
      <c r="B55" s="41"/>
      <c r="C55" s="39"/>
      <c r="D55" s="40"/>
      <c r="E55" s="40"/>
      <c r="F55" s="40"/>
      <c r="G55" s="40"/>
    </row>
    <row r="56" spans="1:7" x14ac:dyDescent="0.25">
      <c r="A56" s="41"/>
      <c r="B56" s="41"/>
      <c r="C56" s="39"/>
      <c r="D56" s="40"/>
      <c r="E56" s="40"/>
      <c r="F56" s="40"/>
      <c r="G56" s="40"/>
    </row>
    <row r="57" spans="1:7" x14ac:dyDescent="0.25">
      <c r="A57" s="41"/>
      <c r="B57" s="41"/>
      <c r="C57" s="39"/>
      <c r="D57" s="40"/>
      <c r="E57" s="40"/>
      <c r="F57" s="40"/>
      <c r="G57" s="40"/>
    </row>
    <row r="58" spans="1:7" x14ac:dyDescent="0.25">
      <c r="A58" s="41"/>
      <c r="B58" s="41"/>
      <c r="C58" s="39"/>
      <c r="D58" s="40"/>
      <c r="E58" s="40"/>
      <c r="F58" s="40"/>
      <c r="G58" s="40"/>
    </row>
    <row r="59" spans="1:7" x14ac:dyDescent="0.25">
      <c r="A59" s="41"/>
      <c r="B59" s="41"/>
      <c r="C59" s="39"/>
      <c r="D59" s="40"/>
      <c r="E59" s="40"/>
      <c r="F59" s="40"/>
      <c r="G59" s="40"/>
    </row>
    <row r="60" spans="1:7" x14ac:dyDescent="0.25">
      <c r="A60" s="41"/>
      <c r="B60" s="41"/>
      <c r="C60" s="39"/>
      <c r="D60" s="40"/>
      <c r="E60" s="40"/>
      <c r="F60" s="40"/>
      <c r="G60" s="40"/>
    </row>
    <row r="61" spans="1:7" x14ac:dyDescent="0.25">
      <c r="A61" s="41"/>
      <c r="B61" s="41"/>
      <c r="C61" s="39"/>
      <c r="D61" s="40"/>
      <c r="E61" s="40"/>
      <c r="F61" s="40"/>
      <c r="G61" s="40"/>
    </row>
    <row r="62" spans="1:7" x14ac:dyDescent="0.25">
      <c r="A62" s="41"/>
      <c r="B62" s="41"/>
      <c r="C62" s="39"/>
      <c r="D62" s="40"/>
      <c r="E62" s="40"/>
      <c r="F62" s="40"/>
      <c r="G62" s="40"/>
    </row>
    <row r="63" spans="1:7" x14ac:dyDescent="0.25">
      <c r="A63" s="41"/>
      <c r="B63" s="41"/>
      <c r="C63" s="39"/>
      <c r="D63" s="40"/>
      <c r="E63" s="40"/>
      <c r="F63" s="40"/>
      <c r="G63" s="40"/>
    </row>
    <row r="64" spans="1:7" x14ac:dyDescent="0.25">
      <c r="A64" s="41"/>
      <c r="B64" s="41"/>
      <c r="C64" s="39"/>
      <c r="D64" s="40"/>
      <c r="E64" s="40"/>
      <c r="F64" s="40"/>
      <c r="G64" s="40"/>
    </row>
    <row r="65" spans="1:7" x14ac:dyDescent="0.25">
      <c r="A65" s="41"/>
      <c r="B65" s="41"/>
      <c r="C65" s="39"/>
      <c r="D65" s="40"/>
      <c r="E65" s="40"/>
      <c r="F65" s="40"/>
      <c r="G65" s="40"/>
    </row>
    <row r="66" spans="1:7" x14ac:dyDescent="0.25">
      <c r="A66" s="41"/>
      <c r="B66" s="41"/>
      <c r="C66" s="39"/>
      <c r="D66" s="40"/>
      <c r="E66" s="40"/>
      <c r="F66" s="40"/>
      <c r="G66" s="40"/>
    </row>
    <row r="67" spans="1:7" x14ac:dyDescent="0.25">
      <c r="A67" s="41"/>
      <c r="B67" s="41"/>
      <c r="C67" s="39"/>
      <c r="D67" s="40"/>
      <c r="E67" s="40"/>
      <c r="F67" s="40"/>
      <c r="G67" s="40"/>
    </row>
    <row r="68" spans="1:7" x14ac:dyDescent="0.25">
      <c r="A68" s="41"/>
      <c r="B68" s="41"/>
      <c r="C68" s="39"/>
      <c r="D68" s="40"/>
      <c r="E68" s="40"/>
      <c r="F68" s="40"/>
      <c r="G68" s="40"/>
    </row>
    <row r="69" spans="1:7" x14ac:dyDescent="0.25">
      <c r="A69" s="41"/>
      <c r="B69" s="41"/>
      <c r="C69" s="39"/>
      <c r="D69" s="40"/>
      <c r="E69" s="40"/>
      <c r="F69" s="40"/>
      <c r="G69" s="40"/>
    </row>
    <row r="70" spans="1:7" x14ac:dyDescent="0.25">
      <c r="A70" s="41"/>
      <c r="B70" s="41"/>
      <c r="C70" s="39"/>
      <c r="D70" s="40"/>
      <c r="E70" s="40"/>
      <c r="F70" s="40"/>
      <c r="G70" s="40"/>
    </row>
    <row r="71" spans="1:7" x14ac:dyDescent="0.25">
      <c r="A71" s="41"/>
      <c r="B71" s="41"/>
      <c r="C71" s="39"/>
      <c r="D71" s="40"/>
      <c r="E71" s="40"/>
      <c r="F71" s="40"/>
      <c r="G71" s="40"/>
    </row>
    <row r="72" spans="1:7" x14ac:dyDescent="0.25">
      <c r="A72" s="41"/>
      <c r="B72" s="41"/>
      <c r="C72" s="39"/>
      <c r="D72" s="40"/>
      <c r="E72" s="40"/>
      <c r="F72" s="40"/>
      <c r="G72" s="40"/>
    </row>
    <row r="73" spans="1:7" x14ac:dyDescent="0.25">
      <c r="A73" s="41"/>
      <c r="B73" s="41"/>
      <c r="C73" s="39"/>
      <c r="D73" s="40"/>
      <c r="E73" s="40"/>
      <c r="F73" s="40"/>
      <c r="G73" s="40"/>
    </row>
    <row r="74" spans="1:7" x14ac:dyDescent="0.25">
      <c r="A74" s="41"/>
      <c r="B74" s="41"/>
      <c r="C74" s="39"/>
      <c r="D74" s="40"/>
      <c r="E74" s="40"/>
      <c r="F74" s="40"/>
      <c r="G74" s="40"/>
    </row>
    <row r="75" spans="1:7" x14ac:dyDescent="0.25">
      <c r="A75" s="41"/>
      <c r="B75" s="41"/>
      <c r="C75" s="39"/>
      <c r="D75" s="40"/>
      <c r="E75" s="40"/>
      <c r="F75" s="40"/>
      <c r="G75" s="40"/>
    </row>
    <row r="76" spans="1:7" x14ac:dyDescent="0.25">
      <c r="A76" s="41"/>
      <c r="B76" s="41"/>
      <c r="C76" s="39"/>
      <c r="D76" s="40"/>
      <c r="E76" s="40"/>
      <c r="F76" s="40"/>
      <c r="G76" s="40"/>
    </row>
    <row r="77" spans="1:7" x14ac:dyDescent="0.25">
      <c r="A77" s="41"/>
      <c r="B77" s="41"/>
      <c r="C77" s="39"/>
      <c r="D77" s="40"/>
      <c r="E77" s="40"/>
      <c r="F77" s="40"/>
      <c r="G77" s="40"/>
    </row>
    <row r="78" spans="1:7" x14ac:dyDescent="0.25">
      <c r="A78" s="41"/>
      <c r="B78" s="41"/>
      <c r="C78" s="39"/>
      <c r="D78" s="40"/>
      <c r="E78" s="40"/>
      <c r="F78" s="40"/>
      <c r="G78" s="40"/>
    </row>
    <row r="79" spans="1:7" x14ac:dyDescent="0.25">
      <c r="A79" s="41"/>
      <c r="B79" s="41"/>
      <c r="C79" s="39"/>
      <c r="D79" s="40"/>
      <c r="E79" s="40"/>
      <c r="F79" s="40"/>
      <c r="G79" s="40"/>
    </row>
    <row r="80" spans="1:7" x14ac:dyDescent="0.25">
      <c r="A80" s="41"/>
      <c r="B80" s="41"/>
      <c r="C80" s="39"/>
      <c r="D80" s="40"/>
      <c r="E80" s="40"/>
      <c r="F80" s="40"/>
      <c r="G80" s="40"/>
    </row>
    <row r="81" spans="1:7" x14ac:dyDescent="0.25">
      <c r="A81" s="41"/>
      <c r="B81" s="41"/>
      <c r="C81" s="39"/>
      <c r="D81" s="40"/>
      <c r="E81" s="40"/>
      <c r="F81" s="40"/>
      <c r="G81" s="40"/>
    </row>
    <row r="82" spans="1:7" x14ac:dyDescent="0.25">
      <c r="A82" s="41"/>
      <c r="B82" s="41"/>
      <c r="C82" s="39"/>
      <c r="D82" s="40"/>
      <c r="E82" s="40"/>
      <c r="F82" s="40"/>
      <c r="G82" s="40"/>
    </row>
    <row r="83" spans="1:7" x14ac:dyDescent="0.25">
      <c r="A83" s="41"/>
      <c r="B83" s="41"/>
      <c r="C83" s="39"/>
      <c r="D83" s="40"/>
      <c r="E83" s="40"/>
      <c r="F83" s="40"/>
      <c r="G83" s="40"/>
    </row>
    <row r="84" spans="1:7" x14ac:dyDescent="0.25">
      <c r="A84" s="41"/>
      <c r="B84" s="41"/>
      <c r="C84" s="39"/>
      <c r="D84" s="40"/>
      <c r="E84" s="40"/>
      <c r="F84" s="40"/>
      <c r="G84" s="40"/>
    </row>
    <row r="85" spans="1:7" x14ac:dyDescent="0.25">
      <c r="A85" s="41"/>
      <c r="B85" s="41"/>
      <c r="C85" s="39"/>
      <c r="D85" s="40"/>
      <c r="E85" s="40"/>
      <c r="F85" s="40"/>
      <c r="G85" s="40"/>
    </row>
    <row r="86" spans="1:7" x14ac:dyDescent="0.25">
      <c r="A86" s="41"/>
      <c r="B86" s="41"/>
      <c r="C86" s="39"/>
      <c r="D86" s="40"/>
      <c r="E86" s="40"/>
      <c r="F86" s="40"/>
      <c r="G86" s="40"/>
    </row>
    <row r="87" spans="1:7" x14ac:dyDescent="0.25">
      <c r="A87" s="41"/>
      <c r="B87" s="41"/>
      <c r="C87" s="39"/>
      <c r="D87" s="40"/>
      <c r="E87" s="40"/>
      <c r="F87" s="40"/>
      <c r="G87" s="40"/>
    </row>
    <row r="88" spans="1:7" x14ac:dyDescent="0.25">
      <c r="A88" s="41"/>
      <c r="B88" s="41"/>
      <c r="C88" s="39"/>
      <c r="D88" s="40"/>
      <c r="E88" s="40"/>
      <c r="F88" s="40"/>
      <c r="G88" s="40"/>
    </row>
    <row r="89" spans="1:7" x14ac:dyDescent="0.25">
      <c r="A89" s="41"/>
      <c r="B89" s="41"/>
      <c r="C89" s="39"/>
      <c r="D89" s="40"/>
      <c r="E89" s="40"/>
      <c r="F89" s="40"/>
      <c r="G89" s="40"/>
    </row>
    <row r="90" spans="1:7" x14ac:dyDescent="0.25">
      <c r="A90" s="41"/>
      <c r="B90" s="41"/>
      <c r="C90" s="39"/>
      <c r="D90" s="40"/>
      <c r="E90" s="40"/>
      <c r="F90" s="40"/>
      <c r="G90" s="40"/>
    </row>
    <row r="91" spans="1:7" x14ac:dyDescent="0.25">
      <c r="A91" s="41"/>
      <c r="B91" s="41"/>
      <c r="C91" s="39"/>
      <c r="D91" s="40"/>
      <c r="E91" s="40"/>
      <c r="F91" s="40"/>
      <c r="G91" s="40"/>
    </row>
    <row r="92" spans="1:7" x14ac:dyDescent="0.25">
      <c r="A92" s="41"/>
      <c r="B92" s="41"/>
      <c r="C92" s="39"/>
      <c r="D92" s="40"/>
      <c r="E92" s="40"/>
      <c r="F92" s="40"/>
      <c r="G92" s="40"/>
    </row>
    <row r="93" spans="1:7" x14ac:dyDescent="0.25">
      <c r="A93" s="41"/>
      <c r="B93" s="41"/>
      <c r="C93" s="39"/>
      <c r="D93" s="40"/>
      <c r="E93" s="40"/>
      <c r="F93" s="40"/>
      <c r="G93" s="40"/>
    </row>
    <row r="94" spans="1:7" x14ac:dyDescent="0.25">
      <c r="A94" s="41"/>
      <c r="B94" s="41"/>
      <c r="C94" s="39"/>
      <c r="D94" s="40"/>
      <c r="E94" s="40"/>
      <c r="F94" s="40"/>
      <c r="G94" s="40"/>
    </row>
    <row r="95" spans="1:7" x14ac:dyDescent="0.25">
      <c r="A95" s="41"/>
      <c r="B95" s="41"/>
      <c r="C95" s="39"/>
      <c r="D95" s="40"/>
      <c r="E95" s="40"/>
      <c r="F95" s="40"/>
      <c r="G95" s="40"/>
    </row>
    <row r="96" spans="1:7" x14ac:dyDescent="0.25">
      <c r="A96" s="41"/>
      <c r="B96" s="41"/>
      <c r="C96" s="39"/>
      <c r="D96" s="40"/>
      <c r="E96" s="40"/>
      <c r="F96" s="40"/>
      <c r="G96" s="40"/>
    </row>
    <row r="97" spans="1:7" x14ac:dyDescent="0.25">
      <c r="A97" s="41"/>
      <c r="B97" s="41"/>
      <c r="C97" s="39"/>
      <c r="D97" s="40"/>
      <c r="E97" s="40"/>
      <c r="F97" s="40"/>
      <c r="G97" s="40"/>
    </row>
    <row r="98" spans="1:7" x14ac:dyDescent="0.25">
      <c r="A98" s="41"/>
      <c r="B98" s="41"/>
      <c r="C98" s="39"/>
      <c r="D98" s="40"/>
      <c r="E98" s="40"/>
      <c r="F98" s="40"/>
      <c r="G98" s="40"/>
    </row>
    <row r="99" spans="1:7" x14ac:dyDescent="0.25">
      <c r="A99" s="41"/>
      <c r="B99" s="41"/>
      <c r="C99" s="39"/>
      <c r="D99" s="40"/>
      <c r="E99" s="40"/>
      <c r="F99" s="40"/>
      <c r="G99" s="40"/>
    </row>
    <row r="100" spans="1:7" x14ac:dyDescent="0.25">
      <c r="A100" s="41"/>
      <c r="B100" s="41"/>
      <c r="C100" s="39"/>
      <c r="D100" s="40"/>
      <c r="E100" s="40"/>
      <c r="F100" s="40"/>
      <c r="G100" s="40"/>
    </row>
    <row r="101" spans="1:7" x14ac:dyDescent="0.25">
      <c r="A101" s="41"/>
      <c r="B101" s="41"/>
      <c r="C101" s="39"/>
      <c r="D101" s="40"/>
      <c r="E101" s="40"/>
      <c r="F101" s="40"/>
      <c r="G101" s="40"/>
    </row>
    <row r="102" spans="1:7" x14ac:dyDescent="0.25">
      <c r="A102" s="41"/>
      <c r="B102" s="41"/>
      <c r="C102" s="39"/>
      <c r="D102" s="40"/>
      <c r="E102" s="40"/>
      <c r="F102" s="40"/>
      <c r="G102" s="40"/>
    </row>
    <row r="103" spans="1:7" x14ac:dyDescent="0.25">
      <c r="A103" s="41"/>
      <c r="B103" s="41"/>
      <c r="C103" s="39"/>
      <c r="D103" s="40"/>
      <c r="E103" s="40"/>
      <c r="F103" s="40"/>
      <c r="G103" s="40"/>
    </row>
    <row r="104" spans="1:7" x14ac:dyDescent="0.25">
      <c r="A104" s="41"/>
      <c r="B104" s="41"/>
      <c r="C104" s="39"/>
      <c r="D104" s="40"/>
      <c r="E104" s="40"/>
      <c r="F104" s="40"/>
      <c r="G104" s="40"/>
    </row>
    <row r="105" spans="1:7" x14ac:dyDescent="0.25">
      <c r="A105" s="41"/>
      <c r="B105" s="41"/>
      <c r="C105" s="39"/>
      <c r="D105" s="40"/>
      <c r="E105" s="40"/>
      <c r="F105" s="40"/>
      <c r="G105" s="40"/>
    </row>
    <row r="106" spans="1:7" x14ac:dyDescent="0.25">
      <c r="A106" s="41"/>
      <c r="B106" s="41"/>
      <c r="C106" s="39"/>
      <c r="D106" s="40"/>
      <c r="E106" s="40"/>
      <c r="F106" s="40"/>
      <c r="G106" s="40"/>
    </row>
    <row r="107" spans="1:7" x14ac:dyDescent="0.25">
      <c r="A107" s="41"/>
      <c r="B107" s="41"/>
      <c r="C107" s="39"/>
      <c r="D107" s="40"/>
      <c r="E107" s="40"/>
      <c r="F107" s="40"/>
      <c r="G107" s="40"/>
    </row>
    <row r="108" spans="1:7" x14ac:dyDescent="0.25">
      <c r="A108" s="41"/>
      <c r="B108" s="41"/>
      <c r="C108" s="39"/>
      <c r="D108" s="40"/>
      <c r="E108" s="40"/>
      <c r="F108" s="40"/>
      <c r="G108" s="40"/>
    </row>
    <row r="109" spans="1:7" x14ac:dyDescent="0.25">
      <c r="A109" s="41"/>
      <c r="B109" s="41"/>
      <c r="C109" s="39"/>
      <c r="D109" s="40"/>
      <c r="E109" s="40"/>
      <c r="F109" s="40"/>
      <c r="G109" s="40"/>
    </row>
    <row r="110" spans="1:7" x14ac:dyDescent="0.25">
      <c r="A110" s="41"/>
      <c r="B110" s="41"/>
      <c r="C110" s="39"/>
      <c r="D110" s="40"/>
      <c r="E110" s="40"/>
      <c r="F110" s="40"/>
      <c r="G110" s="40"/>
    </row>
    <row r="111" spans="1:7" x14ac:dyDescent="0.25">
      <c r="A111" s="41"/>
      <c r="B111" s="41"/>
      <c r="C111" s="39"/>
      <c r="D111" s="40"/>
      <c r="E111" s="40"/>
      <c r="F111" s="40"/>
      <c r="G111" s="40"/>
    </row>
    <row r="112" spans="1:7" x14ac:dyDescent="0.25">
      <c r="A112" s="41"/>
      <c r="B112" s="41"/>
      <c r="C112" s="39"/>
      <c r="D112" s="40"/>
      <c r="E112" s="40"/>
      <c r="F112" s="40"/>
      <c r="G112" s="40"/>
    </row>
    <row r="113" spans="1:7" x14ac:dyDescent="0.25">
      <c r="A113" s="41"/>
      <c r="B113" s="41"/>
      <c r="C113" s="39"/>
      <c r="D113" s="40"/>
      <c r="E113" s="40"/>
      <c r="F113" s="40"/>
      <c r="G113" s="40"/>
    </row>
    <row r="114" spans="1:7" x14ac:dyDescent="0.25">
      <c r="A114" s="41"/>
      <c r="B114" s="41"/>
      <c r="C114" s="39"/>
      <c r="D114" s="40"/>
      <c r="E114" s="40"/>
      <c r="F114" s="40"/>
      <c r="G114" s="40"/>
    </row>
    <row r="115" spans="1:7" x14ac:dyDescent="0.25">
      <c r="A115" s="41"/>
      <c r="B115" s="41"/>
      <c r="C115" s="39"/>
      <c r="D115" s="40"/>
      <c r="E115" s="40"/>
      <c r="F115" s="40"/>
      <c r="G115" s="40"/>
    </row>
    <row r="116" spans="1:7" x14ac:dyDescent="0.25">
      <c r="A116" s="41"/>
      <c r="B116" s="41"/>
      <c r="C116" s="39"/>
      <c r="D116" s="40"/>
      <c r="E116" s="40"/>
      <c r="F116" s="40"/>
      <c r="G116" s="40"/>
    </row>
    <row r="117" spans="1:7" x14ac:dyDescent="0.25">
      <c r="A117" s="41"/>
      <c r="B117" s="41"/>
      <c r="C117" s="39"/>
      <c r="D117" s="40"/>
      <c r="E117" s="40"/>
      <c r="F117" s="40"/>
      <c r="G117" s="40"/>
    </row>
    <row r="118" spans="1:7" x14ac:dyDescent="0.25">
      <c r="A118" s="41"/>
      <c r="B118" s="41"/>
      <c r="C118" s="39"/>
      <c r="D118" s="40"/>
      <c r="E118" s="40"/>
      <c r="F118" s="40"/>
      <c r="G118" s="40"/>
    </row>
    <row r="119" spans="1:7" x14ac:dyDescent="0.25">
      <c r="A119" s="41"/>
      <c r="B119" s="41"/>
      <c r="C119" s="39"/>
      <c r="D119" s="40"/>
      <c r="E119" s="40"/>
      <c r="F119" s="40"/>
      <c r="G119" s="40"/>
    </row>
    <row r="120" spans="1:7" x14ac:dyDescent="0.25">
      <c r="A120" s="41"/>
      <c r="B120" s="41"/>
      <c r="C120" s="39"/>
      <c r="D120" s="40"/>
      <c r="E120" s="40"/>
      <c r="F120" s="40"/>
      <c r="G120" s="40"/>
    </row>
    <row r="121" spans="1:7" x14ac:dyDescent="0.25">
      <c r="A121" s="41"/>
      <c r="B121" s="41"/>
      <c r="C121" s="39"/>
      <c r="D121" s="40"/>
      <c r="E121" s="40"/>
      <c r="F121" s="40"/>
      <c r="G121" s="40"/>
    </row>
    <row r="122" spans="1:7" x14ac:dyDescent="0.25">
      <c r="A122" s="41"/>
      <c r="B122" s="41"/>
      <c r="C122" s="39"/>
      <c r="D122" s="40"/>
      <c r="E122" s="40"/>
      <c r="F122" s="40"/>
      <c r="G122" s="40"/>
    </row>
    <row r="123" spans="1:7" x14ac:dyDescent="0.25">
      <c r="A123" s="41"/>
      <c r="B123" s="41"/>
      <c r="C123" s="39"/>
      <c r="D123" s="40"/>
      <c r="E123" s="40"/>
      <c r="F123" s="40"/>
      <c r="G123" s="40"/>
    </row>
    <row r="124" spans="1:7" x14ac:dyDescent="0.25">
      <c r="A124" s="41"/>
      <c r="B124" s="41"/>
      <c r="C124" s="39"/>
      <c r="D124" s="40"/>
      <c r="E124" s="40"/>
      <c r="F124" s="40"/>
      <c r="G124" s="40"/>
    </row>
    <row r="125" spans="1:7" x14ac:dyDescent="0.25">
      <c r="A125" s="41"/>
      <c r="B125" s="41"/>
      <c r="C125" s="39"/>
      <c r="D125" s="40"/>
      <c r="E125" s="40"/>
      <c r="F125" s="40"/>
      <c r="G125" s="40"/>
    </row>
    <row r="126" spans="1:7" x14ac:dyDescent="0.25">
      <c r="A126" s="41"/>
      <c r="B126" s="41"/>
      <c r="C126" s="39"/>
      <c r="D126" s="40"/>
      <c r="E126" s="40"/>
      <c r="F126" s="40"/>
      <c r="G126" s="40"/>
    </row>
    <row r="127" spans="1:7" x14ac:dyDescent="0.25">
      <c r="A127" s="41"/>
      <c r="B127" s="41"/>
      <c r="C127" s="39"/>
      <c r="D127" s="40"/>
      <c r="E127" s="40"/>
      <c r="F127" s="40"/>
      <c r="G127" s="40"/>
    </row>
    <row r="128" spans="1:7" x14ac:dyDescent="0.25">
      <c r="A128" s="41"/>
      <c r="B128" s="41"/>
      <c r="C128" s="39"/>
      <c r="D128" s="40"/>
      <c r="E128" s="40"/>
      <c r="F128" s="40"/>
      <c r="G128" s="40"/>
    </row>
    <row r="129" spans="1:7" x14ac:dyDescent="0.25">
      <c r="A129" s="41"/>
      <c r="B129" s="41"/>
      <c r="C129" s="39"/>
      <c r="D129" s="40"/>
      <c r="E129" s="40"/>
      <c r="F129" s="40"/>
      <c r="G129" s="40"/>
    </row>
    <row r="130" spans="1:7" x14ac:dyDescent="0.25">
      <c r="A130" s="41"/>
      <c r="B130" s="41"/>
      <c r="C130" s="39"/>
      <c r="D130" s="40"/>
      <c r="E130" s="40"/>
      <c r="F130" s="40"/>
      <c r="G130" s="40"/>
    </row>
    <row r="131" spans="1:7" x14ac:dyDescent="0.25">
      <c r="A131" s="41"/>
      <c r="B131" s="41"/>
      <c r="C131" s="39"/>
      <c r="D131" s="40"/>
      <c r="E131" s="40"/>
      <c r="F131" s="40"/>
      <c r="G131" s="40"/>
    </row>
    <row r="132" spans="1:7" x14ac:dyDescent="0.25">
      <c r="A132" s="41"/>
      <c r="B132" s="41"/>
      <c r="C132" s="39"/>
      <c r="D132" s="40"/>
      <c r="E132" s="40"/>
      <c r="F132" s="40"/>
      <c r="G132" s="40"/>
    </row>
    <row r="133" spans="1:7" x14ac:dyDescent="0.25">
      <c r="A133" s="41"/>
      <c r="B133" s="41"/>
      <c r="C133" s="39"/>
      <c r="D133" s="40"/>
      <c r="E133" s="40"/>
      <c r="F133" s="40"/>
      <c r="G133" s="40"/>
    </row>
    <row r="134" spans="1:7" x14ac:dyDescent="0.25">
      <c r="A134" s="41"/>
      <c r="B134" s="41"/>
      <c r="C134" s="41"/>
      <c r="D134" s="40"/>
      <c r="E134" s="40"/>
      <c r="F134" s="40"/>
      <c r="G134" s="40"/>
    </row>
    <row r="135" spans="1:7" x14ac:dyDescent="0.25">
      <c r="A135" s="41"/>
      <c r="B135" s="41"/>
      <c r="C135" s="41"/>
      <c r="D135" s="40"/>
      <c r="E135" s="40"/>
      <c r="F135" s="40"/>
      <c r="G135" s="40"/>
    </row>
    <row r="136" spans="1:7" x14ac:dyDescent="0.25">
      <c r="A136" s="41"/>
      <c r="B136" s="41"/>
      <c r="C136" s="41"/>
      <c r="D136" s="40"/>
      <c r="E136" s="40"/>
      <c r="F136" s="40"/>
      <c r="G136" s="40"/>
    </row>
    <row r="137" spans="1:7" x14ac:dyDescent="0.25">
      <c r="A137" s="41"/>
      <c r="B137" s="41"/>
      <c r="C137" s="41"/>
      <c r="D137" s="40"/>
      <c r="E137" s="40"/>
      <c r="F137" s="40"/>
      <c r="G137" s="40"/>
    </row>
    <row r="138" spans="1:7" x14ac:dyDescent="0.25">
      <c r="A138" s="41"/>
      <c r="B138" s="41"/>
      <c r="C138" s="41"/>
      <c r="D138" s="40"/>
      <c r="E138" s="40"/>
      <c r="F138" s="40"/>
      <c r="G138" s="40"/>
    </row>
    <row r="139" spans="1:7" x14ac:dyDescent="0.25">
      <c r="A139" s="41"/>
      <c r="B139" s="41"/>
      <c r="C139" s="41"/>
      <c r="D139" s="40"/>
      <c r="E139" s="40"/>
      <c r="F139" s="40"/>
      <c r="G139" s="40"/>
    </row>
    <row r="140" spans="1:7" x14ac:dyDescent="0.25">
      <c r="A140" s="41"/>
      <c r="B140" s="41"/>
      <c r="C140" s="41"/>
      <c r="D140" s="40"/>
      <c r="E140" s="40"/>
      <c r="F140" s="40"/>
      <c r="G140" s="40"/>
    </row>
    <row r="141" spans="1:7" x14ac:dyDescent="0.25">
      <c r="A141" s="41"/>
      <c r="B141" s="41"/>
      <c r="C141" s="41"/>
      <c r="D141" s="40"/>
      <c r="E141" s="40"/>
      <c r="F141" s="40"/>
      <c r="G141" s="40"/>
    </row>
    <row r="142" spans="1:7" x14ac:dyDescent="0.25">
      <c r="A142" s="41"/>
      <c r="B142" s="41"/>
      <c r="C142" s="41"/>
      <c r="D142" s="40"/>
      <c r="E142" s="40"/>
      <c r="F142" s="40"/>
      <c r="G142" s="40"/>
    </row>
    <row r="143" spans="1:7" x14ac:dyDescent="0.25">
      <c r="A143" s="41"/>
      <c r="B143" s="41"/>
      <c r="C143" s="41"/>
      <c r="D143" s="40"/>
      <c r="E143" s="40"/>
      <c r="F143" s="40"/>
      <c r="G143" s="40"/>
    </row>
    <row r="144" spans="1:7" x14ac:dyDescent="0.25">
      <c r="A144" s="41"/>
      <c r="B144" s="41"/>
      <c r="C144" s="41"/>
      <c r="D144" s="40"/>
      <c r="E144" s="40"/>
      <c r="F144" s="40"/>
      <c r="G144" s="40"/>
    </row>
    <row r="145" spans="1:7" x14ac:dyDescent="0.25">
      <c r="A145" s="41"/>
      <c r="B145" s="41"/>
      <c r="C145" s="41"/>
      <c r="D145" s="40"/>
      <c r="E145" s="40"/>
      <c r="F145" s="40"/>
      <c r="G145" s="40"/>
    </row>
    <row r="146" spans="1:7" x14ac:dyDescent="0.25">
      <c r="A146" s="41"/>
      <c r="B146" s="41"/>
      <c r="C146" s="41"/>
      <c r="D146" s="40"/>
      <c r="E146" s="40"/>
      <c r="F146" s="40"/>
      <c r="G146" s="40"/>
    </row>
    <row r="147" spans="1:7" x14ac:dyDescent="0.25">
      <c r="A147" s="41"/>
      <c r="B147" s="41"/>
      <c r="C147" s="41"/>
      <c r="D147" s="40"/>
      <c r="E147" s="40"/>
      <c r="F147" s="40"/>
      <c r="G147" s="40"/>
    </row>
    <row r="148" spans="1:7" x14ac:dyDescent="0.25">
      <c r="A148" s="41"/>
      <c r="B148" s="41"/>
      <c r="C148" s="41"/>
      <c r="D148" s="40"/>
      <c r="E148" s="40"/>
      <c r="F148" s="40"/>
      <c r="G148" s="40"/>
    </row>
    <row r="149" spans="1:7" x14ac:dyDescent="0.25">
      <c r="A149" s="41"/>
      <c r="B149" s="41"/>
      <c r="C149" s="41"/>
      <c r="D149" s="40"/>
      <c r="E149" s="40"/>
      <c r="F149" s="40"/>
      <c r="G149" s="40"/>
    </row>
    <row r="150" spans="1:7" x14ac:dyDescent="0.25">
      <c r="A150" s="41"/>
      <c r="B150" s="41"/>
      <c r="C150" s="41"/>
      <c r="D150" s="40"/>
      <c r="E150" s="40"/>
      <c r="F150" s="40"/>
      <c r="G150" s="40"/>
    </row>
    <row r="151" spans="1:7" x14ac:dyDescent="0.25">
      <c r="A151" s="41"/>
      <c r="B151" s="41"/>
      <c r="C151" s="41"/>
      <c r="D151" s="40"/>
      <c r="E151" s="40"/>
      <c r="F151" s="40"/>
      <c r="G151" s="40"/>
    </row>
    <row r="152" spans="1:7" x14ac:dyDescent="0.25">
      <c r="A152" s="41"/>
      <c r="B152" s="41"/>
      <c r="C152" s="41"/>
      <c r="D152" s="40"/>
      <c r="E152" s="40"/>
      <c r="F152" s="40"/>
      <c r="G152" s="40"/>
    </row>
    <row r="153" spans="1:7" x14ac:dyDescent="0.25">
      <c r="A153" s="41"/>
      <c r="B153" s="41"/>
      <c r="C153" s="41"/>
      <c r="D153" s="40"/>
      <c r="E153" s="40"/>
      <c r="F153" s="40"/>
      <c r="G153" s="40"/>
    </row>
    <row r="154" spans="1:7" x14ac:dyDescent="0.25">
      <c r="A154" s="41"/>
      <c r="B154" s="41"/>
      <c r="C154" s="41"/>
      <c r="D154" s="40"/>
      <c r="E154" s="40"/>
      <c r="F154" s="40"/>
      <c r="G154" s="40"/>
    </row>
    <row r="155" spans="1:7" x14ac:dyDescent="0.25">
      <c r="A155" s="41"/>
      <c r="B155" s="41"/>
      <c r="C155" s="41"/>
      <c r="D155" s="40"/>
      <c r="E155" s="40"/>
      <c r="F155" s="40"/>
      <c r="G155" s="40"/>
    </row>
    <row r="156" spans="1:7" x14ac:dyDescent="0.25">
      <c r="A156" s="41"/>
      <c r="B156" s="41"/>
      <c r="C156" s="41"/>
      <c r="D156" s="40"/>
      <c r="E156" s="40"/>
      <c r="F156" s="40"/>
      <c r="G156" s="40"/>
    </row>
    <row r="157" spans="1:7" x14ac:dyDescent="0.25">
      <c r="A157" s="41"/>
      <c r="B157" s="41"/>
      <c r="C157" s="41"/>
      <c r="D157" s="40"/>
      <c r="E157" s="40"/>
      <c r="F157" s="40"/>
      <c r="G157" s="40"/>
    </row>
    <row r="158" spans="1:7" x14ac:dyDescent="0.25">
      <c r="A158" s="41"/>
      <c r="B158" s="41"/>
      <c r="C158" s="41"/>
      <c r="D158" s="40"/>
      <c r="E158" s="40"/>
      <c r="F158" s="40"/>
      <c r="G158" s="40"/>
    </row>
    <row r="159" spans="1:7" x14ac:dyDescent="0.25">
      <c r="A159" s="41"/>
      <c r="B159" s="41"/>
      <c r="C159" s="41"/>
      <c r="D159" s="40"/>
      <c r="E159" s="40"/>
      <c r="F159" s="40"/>
      <c r="G159" s="40"/>
    </row>
    <row r="160" spans="1:7" x14ac:dyDescent="0.25">
      <c r="A160" s="41"/>
      <c r="B160" s="41"/>
      <c r="C160" s="41"/>
      <c r="D160" s="40"/>
      <c r="E160" s="40"/>
      <c r="F160" s="40"/>
      <c r="G160" s="40"/>
    </row>
    <row r="161" spans="1:7" x14ac:dyDescent="0.25">
      <c r="A161" s="41"/>
      <c r="B161" s="41"/>
      <c r="C161" s="41"/>
      <c r="D161" s="40"/>
      <c r="E161" s="40"/>
      <c r="F161" s="40"/>
      <c r="G161" s="40"/>
    </row>
    <row r="162" spans="1:7" x14ac:dyDescent="0.25">
      <c r="A162" s="41"/>
      <c r="B162" s="41"/>
      <c r="C162" s="41"/>
      <c r="D162" s="40"/>
      <c r="E162" s="40"/>
      <c r="F162" s="40"/>
      <c r="G162" s="40"/>
    </row>
    <row r="163" spans="1:7" x14ac:dyDescent="0.25">
      <c r="A163" s="41"/>
      <c r="B163" s="41"/>
      <c r="C163" s="41"/>
      <c r="D163" s="40"/>
      <c r="E163" s="40"/>
      <c r="F163" s="40"/>
      <c r="G163" s="40"/>
    </row>
    <row r="164" spans="1:7" x14ac:dyDescent="0.25">
      <c r="A164" s="41"/>
      <c r="B164" s="41"/>
      <c r="C164" s="41"/>
      <c r="D164" s="40"/>
      <c r="E164" s="40"/>
      <c r="F164" s="40"/>
      <c r="G164" s="40"/>
    </row>
    <row r="165" spans="1:7" x14ac:dyDescent="0.25">
      <c r="A165" s="41"/>
      <c r="B165" s="41"/>
      <c r="C165" s="41"/>
      <c r="D165" s="40"/>
      <c r="E165" s="40"/>
      <c r="F165" s="40"/>
      <c r="G165" s="40"/>
    </row>
    <row r="166" spans="1:7" x14ac:dyDescent="0.25">
      <c r="A166" s="41"/>
      <c r="B166" s="41"/>
      <c r="C166" s="41"/>
      <c r="D166" s="40"/>
      <c r="E166" s="40"/>
      <c r="F166" s="40"/>
      <c r="G166" s="40"/>
    </row>
    <row r="167" spans="1:7" x14ac:dyDescent="0.25">
      <c r="A167" s="41"/>
      <c r="B167" s="41"/>
      <c r="C167" s="41"/>
      <c r="D167" s="40"/>
      <c r="E167" s="40"/>
      <c r="F167" s="40"/>
      <c r="G167" s="40"/>
    </row>
    <row r="168" spans="1:7" x14ac:dyDescent="0.25">
      <c r="A168" s="41"/>
      <c r="B168" s="41"/>
      <c r="C168" s="41"/>
      <c r="D168" s="40"/>
      <c r="E168" s="40"/>
      <c r="F168" s="40"/>
      <c r="G168" s="40"/>
    </row>
    <row r="169" spans="1:7" x14ac:dyDescent="0.25">
      <c r="A169" s="41"/>
      <c r="B169" s="41"/>
      <c r="C169" s="41"/>
      <c r="D169" s="40"/>
      <c r="E169" s="40"/>
      <c r="F169" s="40"/>
      <c r="G169" s="40"/>
    </row>
    <row r="170" spans="1:7" x14ac:dyDescent="0.25">
      <c r="A170" s="41"/>
      <c r="B170" s="41"/>
      <c r="C170" s="41"/>
      <c r="D170" s="40"/>
      <c r="E170" s="40"/>
      <c r="F170" s="40"/>
      <c r="G170" s="40"/>
    </row>
    <row r="171" spans="1:7" x14ac:dyDescent="0.25">
      <c r="A171" s="41"/>
      <c r="B171" s="41"/>
      <c r="C171" s="41"/>
      <c r="D171" s="40"/>
      <c r="E171" s="40"/>
      <c r="F171" s="40"/>
      <c r="G171" s="40"/>
    </row>
    <row r="172" spans="1:7" x14ac:dyDescent="0.25">
      <c r="A172" s="41"/>
      <c r="B172" s="41"/>
      <c r="C172" s="41"/>
      <c r="D172" s="40"/>
      <c r="E172" s="40"/>
      <c r="F172" s="40"/>
      <c r="G172" s="40"/>
    </row>
    <row r="173" spans="1:7" x14ac:dyDescent="0.25">
      <c r="A173" s="41"/>
      <c r="B173" s="41"/>
      <c r="C173" s="41"/>
      <c r="D173" s="40"/>
      <c r="E173" s="40"/>
      <c r="F173" s="40"/>
      <c r="G173" s="40"/>
    </row>
    <row r="174" spans="1:7" x14ac:dyDescent="0.25">
      <c r="A174" s="41"/>
      <c r="B174" s="41"/>
      <c r="C174" s="41"/>
      <c r="D174" s="40"/>
      <c r="E174" s="40"/>
      <c r="F174" s="40"/>
      <c r="G174" s="40"/>
    </row>
    <row r="175" spans="1:7" x14ac:dyDescent="0.25">
      <c r="A175" s="41"/>
      <c r="B175" s="41"/>
      <c r="C175" s="41"/>
      <c r="D175" s="40"/>
      <c r="E175" s="40"/>
      <c r="F175" s="40"/>
      <c r="G175" s="40"/>
    </row>
    <row r="176" spans="1:7" x14ac:dyDescent="0.25">
      <c r="A176" s="41"/>
      <c r="B176" s="41"/>
      <c r="C176" s="41"/>
      <c r="D176" s="40"/>
      <c r="E176" s="40"/>
      <c r="F176" s="40"/>
      <c r="G176" s="40"/>
    </row>
    <row r="177" spans="1:7" x14ac:dyDescent="0.25">
      <c r="A177" s="41"/>
      <c r="B177" s="41"/>
      <c r="C177" s="41"/>
      <c r="D177" s="40"/>
      <c r="E177" s="40"/>
      <c r="F177" s="40"/>
      <c r="G177" s="40"/>
    </row>
    <row r="178" spans="1:7" x14ac:dyDescent="0.25">
      <c r="A178" s="41"/>
      <c r="B178" s="41"/>
      <c r="C178" s="41"/>
      <c r="D178" s="40"/>
      <c r="E178" s="40"/>
      <c r="F178" s="40"/>
      <c r="G178" s="40"/>
    </row>
    <row r="179" spans="1:7" x14ac:dyDescent="0.25">
      <c r="A179" s="41"/>
      <c r="B179" s="41"/>
      <c r="C179" s="41"/>
      <c r="D179" s="40"/>
      <c r="E179" s="40"/>
      <c r="F179" s="40"/>
      <c r="G179" s="40"/>
    </row>
    <row r="180" spans="1:7" x14ac:dyDescent="0.25">
      <c r="A180" s="41"/>
      <c r="B180" s="41"/>
      <c r="C180" s="41"/>
      <c r="D180" s="40"/>
      <c r="E180" s="40"/>
      <c r="F180" s="40"/>
      <c r="G180" s="40"/>
    </row>
    <row r="181" spans="1:7" x14ac:dyDescent="0.25">
      <c r="A181" s="41"/>
      <c r="B181" s="41"/>
      <c r="C181" s="41"/>
      <c r="D181" s="40"/>
      <c r="E181" s="40"/>
      <c r="F181" s="40"/>
      <c r="G181" s="40"/>
    </row>
    <row r="182" spans="1:7" x14ac:dyDescent="0.25">
      <c r="A182" s="41"/>
      <c r="B182" s="41"/>
      <c r="C182" s="41"/>
      <c r="D182" s="40"/>
      <c r="E182" s="40"/>
      <c r="F182" s="40"/>
      <c r="G182" s="40"/>
    </row>
    <row r="183" spans="1:7" x14ac:dyDescent="0.25">
      <c r="A183" s="41"/>
      <c r="B183" s="41"/>
      <c r="C183" s="41"/>
      <c r="D183" s="40"/>
      <c r="E183" s="40"/>
      <c r="F183" s="40"/>
      <c r="G183" s="40"/>
    </row>
    <row r="184" spans="1:7" x14ac:dyDescent="0.25">
      <c r="A184" s="41"/>
      <c r="B184" s="41"/>
      <c r="C184" s="41"/>
      <c r="D184" s="40"/>
      <c r="E184" s="40"/>
      <c r="F184" s="40"/>
      <c r="G184" s="40"/>
    </row>
    <row r="185" spans="1:7" x14ac:dyDescent="0.25">
      <c r="A185" s="41"/>
      <c r="B185" s="41"/>
      <c r="C185" s="41"/>
      <c r="D185" s="40"/>
      <c r="E185" s="40"/>
      <c r="F185" s="40"/>
      <c r="G185" s="40"/>
    </row>
    <row r="186" spans="1:7" x14ac:dyDescent="0.25">
      <c r="A186" s="41"/>
      <c r="B186" s="41"/>
      <c r="C186" s="41"/>
      <c r="D186" s="40"/>
      <c r="E186" s="40"/>
      <c r="F186" s="40"/>
      <c r="G186" s="40"/>
    </row>
    <row r="187" spans="1:7" x14ac:dyDescent="0.25">
      <c r="A187" s="41"/>
      <c r="B187" s="41"/>
      <c r="C187" s="41"/>
      <c r="D187" s="40"/>
      <c r="E187" s="40"/>
      <c r="F187" s="40"/>
      <c r="G187" s="40"/>
    </row>
    <row r="188" spans="1:7" x14ac:dyDescent="0.25">
      <c r="A188" s="41"/>
      <c r="B188" s="41"/>
      <c r="C188" s="41"/>
      <c r="D188" s="40"/>
      <c r="E188" s="40"/>
      <c r="F188" s="40"/>
      <c r="G188" s="40"/>
    </row>
    <row r="189" spans="1:7" x14ac:dyDescent="0.25">
      <c r="A189" s="41"/>
      <c r="B189" s="41"/>
      <c r="C189" s="41"/>
      <c r="D189" s="40"/>
      <c r="E189" s="40"/>
      <c r="F189" s="40"/>
      <c r="G189" s="40"/>
    </row>
    <row r="190" spans="1:7" x14ac:dyDescent="0.25">
      <c r="A190" s="41"/>
      <c r="B190" s="41"/>
      <c r="C190" s="41"/>
      <c r="D190" s="40"/>
      <c r="E190" s="40"/>
      <c r="F190" s="40"/>
      <c r="G190" s="40"/>
    </row>
    <row r="191" spans="1:7" x14ac:dyDescent="0.25">
      <c r="A191" s="41"/>
      <c r="B191" s="41"/>
      <c r="C191" s="41"/>
      <c r="D191" s="40"/>
      <c r="E191" s="40"/>
      <c r="F191" s="40"/>
      <c r="G191" s="40"/>
    </row>
    <row r="192" spans="1:7" x14ac:dyDescent="0.25">
      <c r="A192" s="41"/>
      <c r="B192" s="41"/>
      <c r="C192" s="41"/>
      <c r="D192" s="40"/>
      <c r="E192" s="40"/>
      <c r="F192" s="40"/>
      <c r="G192" s="40"/>
    </row>
    <row r="193" spans="1:7" x14ac:dyDescent="0.25">
      <c r="A193" s="41"/>
      <c r="B193" s="41"/>
      <c r="C193" s="41"/>
      <c r="D193" s="40"/>
      <c r="E193" s="40"/>
      <c r="F193" s="40"/>
      <c r="G193" s="40"/>
    </row>
    <row r="194" spans="1:7" x14ac:dyDescent="0.25">
      <c r="A194" s="41"/>
      <c r="B194" s="41"/>
      <c r="C194" s="41"/>
      <c r="D194" s="40"/>
      <c r="E194" s="40"/>
      <c r="F194" s="40"/>
      <c r="G194" s="40"/>
    </row>
    <row r="195" spans="1:7" x14ac:dyDescent="0.25">
      <c r="A195" s="41"/>
      <c r="B195" s="41"/>
      <c r="C195" s="41"/>
      <c r="D195" s="40"/>
      <c r="E195" s="40"/>
      <c r="F195" s="40"/>
      <c r="G195" s="40"/>
    </row>
    <row r="196" spans="1:7" x14ac:dyDescent="0.25">
      <c r="A196" s="41"/>
      <c r="B196" s="41"/>
      <c r="C196" s="41"/>
      <c r="D196" s="40"/>
      <c r="E196" s="40"/>
      <c r="F196" s="40"/>
      <c r="G196" s="40"/>
    </row>
    <row r="197" spans="1:7" x14ac:dyDescent="0.25">
      <c r="A197" s="41"/>
      <c r="B197" s="41"/>
      <c r="C197" s="41"/>
      <c r="D197" s="40"/>
      <c r="E197" s="40"/>
      <c r="F197" s="40"/>
      <c r="G197" s="40"/>
    </row>
    <row r="198" spans="1:7" x14ac:dyDescent="0.25">
      <c r="A198" s="41"/>
      <c r="B198" s="41"/>
      <c r="C198" s="41"/>
      <c r="D198" s="40"/>
      <c r="E198" s="40"/>
      <c r="F198" s="40"/>
      <c r="G198" s="40"/>
    </row>
    <row r="199" spans="1:7" x14ac:dyDescent="0.25">
      <c r="A199" s="41"/>
      <c r="B199" s="41"/>
      <c r="C199" s="41"/>
      <c r="D199" s="40"/>
      <c r="E199" s="40"/>
      <c r="F199" s="40"/>
      <c r="G199" s="40"/>
    </row>
    <row r="200" spans="1:7" x14ac:dyDescent="0.25">
      <c r="A200" s="41"/>
      <c r="B200" s="41"/>
      <c r="C200" s="41"/>
      <c r="D200" s="40"/>
      <c r="E200" s="40"/>
      <c r="F200" s="40"/>
      <c r="G200" s="40"/>
    </row>
    <row r="201" spans="1:7" x14ac:dyDescent="0.25">
      <c r="A201" s="41"/>
      <c r="B201" s="41"/>
      <c r="C201" s="41"/>
      <c r="D201" s="40"/>
      <c r="E201" s="40"/>
      <c r="F201" s="40"/>
      <c r="G201" s="40"/>
    </row>
    <row r="202" spans="1:7" x14ac:dyDescent="0.25">
      <c r="A202" s="41"/>
      <c r="B202" s="41"/>
      <c r="C202" s="41"/>
      <c r="D202" s="40"/>
      <c r="E202" s="40"/>
      <c r="F202" s="40"/>
      <c r="G202" s="40"/>
    </row>
    <row r="203" spans="1:7" x14ac:dyDescent="0.25">
      <c r="A203" s="41"/>
      <c r="B203" s="41"/>
      <c r="C203" s="41"/>
      <c r="D203" s="40"/>
      <c r="E203" s="40"/>
      <c r="F203" s="40"/>
      <c r="G203" s="40"/>
    </row>
    <row r="204" spans="1:7" x14ac:dyDescent="0.25">
      <c r="A204" s="41"/>
      <c r="B204" s="41"/>
      <c r="C204" s="41"/>
      <c r="D204" s="40"/>
      <c r="E204" s="40"/>
      <c r="F204" s="40"/>
      <c r="G204" s="40"/>
    </row>
    <row r="205" spans="1:7" x14ac:dyDescent="0.25">
      <c r="A205" s="41"/>
      <c r="B205" s="41"/>
      <c r="C205" s="41"/>
      <c r="D205" s="40"/>
      <c r="E205" s="40"/>
      <c r="F205" s="40"/>
      <c r="G205" s="40"/>
    </row>
    <row r="206" spans="1:7" x14ac:dyDescent="0.25">
      <c r="A206" s="41"/>
      <c r="B206" s="41"/>
      <c r="C206" s="41"/>
      <c r="D206" s="40"/>
      <c r="E206" s="40"/>
      <c r="F206" s="40"/>
      <c r="G206" s="40"/>
    </row>
    <row r="207" spans="1:7" x14ac:dyDescent="0.25">
      <c r="A207" s="41"/>
      <c r="B207" s="41"/>
      <c r="C207" s="41"/>
      <c r="D207" s="40"/>
      <c r="E207" s="40"/>
      <c r="F207" s="40"/>
      <c r="G207" s="40"/>
    </row>
    <row r="208" spans="1:7" x14ac:dyDescent="0.25">
      <c r="A208" s="41"/>
      <c r="B208" s="41"/>
      <c r="C208" s="41"/>
      <c r="D208" s="40"/>
      <c r="E208" s="40"/>
      <c r="F208" s="40"/>
      <c r="G208" s="40"/>
    </row>
    <row r="209" spans="1:7" x14ac:dyDescent="0.25">
      <c r="A209" s="41"/>
      <c r="B209" s="41"/>
      <c r="C209" s="41"/>
      <c r="D209" s="40"/>
      <c r="E209" s="40"/>
      <c r="F209" s="40"/>
      <c r="G209" s="40"/>
    </row>
    <row r="210" spans="1:7" x14ac:dyDescent="0.25">
      <c r="A210" s="41"/>
      <c r="B210" s="41"/>
      <c r="C210" s="41"/>
      <c r="D210" s="40"/>
      <c r="E210" s="40"/>
      <c r="F210" s="40"/>
      <c r="G210" s="40"/>
    </row>
    <row r="211" spans="1:7" x14ac:dyDescent="0.25">
      <c r="A211" s="41"/>
      <c r="B211" s="41"/>
      <c r="C211" s="41"/>
      <c r="D211" s="40"/>
      <c r="E211" s="40"/>
      <c r="F211" s="40"/>
      <c r="G211" s="40"/>
    </row>
    <row r="212" spans="1:7" x14ac:dyDescent="0.25">
      <c r="A212" s="41"/>
      <c r="B212" s="41"/>
      <c r="C212" s="41"/>
      <c r="D212" s="40"/>
      <c r="E212" s="40"/>
      <c r="F212" s="40"/>
      <c r="G212" s="40"/>
    </row>
    <row r="213" spans="1:7" x14ac:dyDescent="0.25">
      <c r="A213" s="41"/>
      <c r="B213" s="41"/>
      <c r="C213" s="41"/>
      <c r="D213" s="40"/>
      <c r="E213" s="40"/>
      <c r="F213" s="40"/>
      <c r="G213" s="40"/>
    </row>
    <row r="214" spans="1:7" x14ac:dyDescent="0.25">
      <c r="A214" s="41"/>
      <c r="B214" s="41"/>
      <c r="C214" s="41"/>
      <c r="D214" s="40"/>
      <c r="E214" s="40"/>
      <c r="F214" s="40"/>
      <c r="G214" s="40"/>
    </row>
    <row r="215" spans="1:7" x14ac:dyDescent="0.25">
      <c r="A215" s="41"/>
      <c r="B215" s="41"/>
      <c r="C215" s="41"/>
      <c r="D215" s="40"/>
      <c r="E215" s="40"/>
      <c r="F215" s="40"/>
      <c r="G215" s="40"/>
    </row>
    <row r="216" spans="1:7" x14ac:dyDescent="0.25">
      <c r="A216" s="41"/>
      <c r="B216" s="41"/>
      <c r="C216" s="41"/>
      <c r="D216" s="40"/>
      <c r="E216" s="40"/>
      <c r="F216" s="40"/>
      <c r="G216" s="40"/>
    </row>
    <row r="217" spans="1:7" x14ac:dyDescent="0.25">
      <c r="A217" s="41"/>
      <c r="B217" s="41"/>
      <c r="C217" s="41"/>
      <c r="D217" s="40"/>
      <c r="E217" s="40"/>
      <c r="F217" s="40"/>
      <c r="G217" s="40"/>
    </row>
    <row r="218" spans="1:7" x14ac:dyDescent="0.25">
      <c r="A218" s="41"/>
      <c r="B218" s="41"/>
      <c r="C218" s="41"/>
      <c r="D218" s="40"/>
      <c r="E218" s="40"/>
      <c r="F218" s="40"/>
      <c r="G218" s="40"/>
    </row>
    <row r="219" spans="1:7" x14ac:dyDescent="0.25">
      <c r="A219" s="41"/>
      <c r="B219" s="41"/>
      <c r="C219" s="41"/>
      <c r="D219" s="40"/>
      <c r="E219" s="40"/>
      <c r="F219" s="40"/>
      <c r="G219" s="40"/>
    </row>
    <row r="220" spans="1:7" x14ac:dyDescent="0.25">
      <c r="A220" s="41"/>
      <c r="B220" s="41"/>
      <c r="C220" s="41"/>
      <c r="D220" s="40"/>
      <c r="E220" s="40"/>
      <c r="F220" s="40"/>
      <c r="G220" s="40"/>
    </row>
    <row r="221" spans="1:7" x14ac:dyDescent="0.25">
      <c r="A221" s="41"/>
      <c r="B221" s="41"/>
      <c r="C221" s="41"/>
      <c r="D221" s="40"/>
      <c r="E221" s="40"/>
      <c r="F221" s="40"/>
      <c r="G221" s="40"/>
    </row>
    <row r="222" spans="1:7" x14ac:dyDescent="0.25">
      <c r="A222" s="41"/>
      <c r="B222" s="41"/>
      <c r="C222" s="41"/>
      <c r="D222" s="40"/>
      <c r="E222" s="40"/>
      <c r="F222" s="40"/>
      <c r="G222" s="40"/>
    </row>
    <row r="223" spans="1:7" x14ac:dyDescent="0.25">
      <c r="A223" s="41"/>
      <c r="B223" s="41"/>
      <c r="C223" s="41"/>
      <c r="D223" s="40"/>
      <c r="E223" s="40"/>
      <c r="F223" s="40"/>
      <c r="G223" s="40"/>
    </row>
    <row r="224" spans="1:7" x14ac:dyDescent="0.25">
      <c r="A224" s="41"/>
      <c r="B224" s="41"/>
      <c r="C224" s="41"/>
      <c r="D224" s="40"/>
      <c r="E224" s="40"/>
      <c r="F224" s="40"/>
      <c r="G224" s="40"/>
    </row>
    <row r="225" spans="1:7" x14ac:dyDescent="0.25">
      <c r="A225" s="41"/>
      <c r="B225" s="41"/>
      <c r="C225" s="41"/>
      <c r="D225" s="40"/>
      <c r="E225" s="40"/>
      <c r="F225" s="40"/>
      <c r="G225" s="40"/>
    </row>
    <row r="226" spans="1:7" x14ac:dyDescent="0.25">
      <c r="A226" s="41"/>
      <c r="B226" s="41"/>
      <c r="C226" s="41"/>
      <c r="D226" s="40"/>
      <c r="E226" s="40"/>
      <c r="F226" s="40"/>
      <c r="G226" s="40"/>
    </row>
    <row r="227" spans="1:7" x14ac:dyDescent="0.25">
      <c r="A227" s="41"/>
      <c r="B227" s="41"/>
      <c r="C227" s="41"/>
      <c r="D227" s="40"/>
      <c r="E227" s="40"/>
      <c r="F227" s="40"/>
      <c r="G227" s="40"/>
    </row>
    <row r="228" spans="1:7" x14ac:dyDescent="0.25">
      <c r="A228" s="41"/>
      <c r="B228" s="41"/>
      <c r="C228" s="41"/>
      <c r="D228" s="40"/>
      <c r="E228" s="40"/>
      <c r="F228" s="40"/>
      <c r="G228" s="40"/>
    </row>
    <row r="229" spans="1:7" x14ac:dyDescent="0.25">
      <c r="A229" s="41"/>
      <c r="B229" s="41"/>
      <c r="C229" s="41"/>
      <c r="D229" s="40"/>
      <c r="E229" s="40"/>
      <c r="F229" s="40"/>
      <c r="G229" s="40"/>
    </row>
    <row r="230" spans="1:7" x14ac:dyDescent="0.25">
      <c r="A230" s="41"/>
      <c r="B230" s="41"/>
      <c r="C230" s="41"/>
      <c r="D230" s="40"/>
      <c r="E230" s="40"/>
      <c r="F230" s="40"/>
      <c r="G230" s="40"/>
    </row>
    <row r="231" spans="1:7" x14ac:dyDescent="0.25">
      <c r="A231" s="41"/>
      <c r="B231" s="41"/>
      <c r="C231" s="41"/>
      <c r="D231" s="40"/>
      <c r="E231" s="40"/>
      <c r="F231" s="40"/>
      <c r="G231" s="40"/>
    </row>
    <row r="232" spans="1:7" x14ac:dyDescent="0.25">
      <c r="A232" s="41"/>
      <c r="B232" s="41"/>
      <c r="C232" s="41"/>
      <c r="D232" s="40"/>
      <c r="E232" s="40"/>
      <c r="F232" s="40"/>
      <c r="G232" s="40"/>
    </row>
    <row r="233" spans="1:7" x14ac:dyDescent="0.25">
      <c r="A233" s="41"/>
      <c r="B233" s="41"/>
      <c r="C233" s="41"/>
      <c r="D233" s="40"/>
      <c r="E233" s="40"/>
      <c r="F233" s="40"/>
      <c r="G233" s="40"/>
    </row>
    <row r="234" spans="1:7" x14ac:dyDescent="0.25">
      <c r="A234" s="41"/>
      <c r="B234" s="41"/>
      <c r="C234" s="41"/>
      <c r="D234" s="40"/>
      <c r="E234" s="40"/>
      <c r="F234" s="40"/>
      <c r="G234" s="40"/>
    </row>
    <row r="235" spans="1:7" x14ac:dyDescent="0.25">
      <c r="A235" s="41"/>
      <c r="B235" s="41"/>
      <c r="C235" s="41"/>
      <c r="D235" s="40"/>
      <c r="E235" s="40"/>
      <c r="F235" s="40"/>
      <c r="G235" s="40"/>
    </row>
    <row r="236" spans="1:7" x14ac:dyDescent="0.25">
      <c r="A236" s="41"/>
      <c r="B236" s="41"/>
      <c r="C236" s="41"/>
      <c r="D236" s="40"/>
      <c r="E236" s="40"/>
      <c r="F236" s="40"/>
      <c r="G236" s="40"/>
    </row>
    <row r="237" spans="1:7" x14ac:dyDescent="0.25">
      <c r="A237" s="41"/>
      <c r="B237" s="41"/>
      <c r="C237" s="41"/>
      <c r="D237" s="40"/>
      <c r="E237" s="40"/>
      <c r="F237" s="40"/>
      <c r="G237" s="40"/>
    </row>
    <row r="238" spans="1:7" x14ac:dyDescent="0.25">
      <c r="A238" s="41"/>
      <c r="B238" s="41"/>
      <c r="C238" s="41"/>
      <c r="D238" s="40"/>
      <c r="E238" s="40"/>
      <c r="F238" s="40"/>
      <c r="G238" s="40"/>
    </row>
    <row r="239" spans="1:7" x14ac:dyDescent="0.25">
      <c r="A239" s="41"/>
      <c r="B239" s="41"/>
      <c r="C239" s="41"/>
      <c r="D239" s="40"/>
      <c r="E239" s="40"/>
      <c r="F239" s="40"/>
      <c r="G239" s="40"/>
    </row>
    <row r="240" spans="1:7" x14ac:dyDescent="0.25">
      <c r="A240" s="41"/>
      <c r="B240" s="41"/>
      <c r="C240" s="41"/>
      <c r="D240" s="40"/>
      <c r="E240" s="40"/>
      <c r="F240" s="40"/>
      <c r="G240" s="40"/>
    </row>
    <row r="241" spans="1:7" x14ac:dyDescent="0.25">
      <c r="A241" s="41"/>
      <c r="B241" s="41"/>
      <c r="C241" s="41"/>
      <c r="D241" s="40"/>
      <c r="E241" s="40"/>
      <c r="F241" s="40"/>
      <c r="G241" s="40"/>
    </row>
    <row r="242" spans="1:7" x14ac:dyDescent="0.25">
      <c r="A242" s="41"/>
      <c r="B242" s="41"/>
      <c r="C242" s="41"/>
      <c r="D242" s="40"/>
      <c r="E242" s="40"/>
      <c r="F242" s="40"/>
      <c r="G242" s="40"/>
    </row>
    <row r="243" spans="1:7" x14ac:dyDescent="0.25">
      <c r="A243" s="41"/>
      <c r="B243" s="41"/>
      <c r="C243" s="41"/>
      <c r="D243" s="40"/>
      <c r="E243" s="40"/>
      <c r="F243" s="40"/>
      <c r="G243" s="40"/>
    </row>
    <row r="244" spans="1:7" x14ac:dyDescent="0.25">
      <c r="A244" s="41"/>
      <c r="B244" s="41"/>
      <c r="C244" s="41"/>
      <c r="D244" s="40"/>
      <c r="E244" s="40"/>
      <c r="F244" s="40"/>
      <c r="G244" s="40"/>
    </row>
    <row r="245" spans="1:7" x14ac:dyDescent="0.25">
      <c r="A245" s="41"/>
      <c r="B245" s="41"/>
      <c r="C245" s="41"/>
      <c r="D245" s="40"/>
      <c r="E245" s="40"/>
      <c r="F245" s="40"/>
      <c r="G245" s="40"/>
    </row>
    <row r="246" spans="1:7" x14ac:dyDescent="0.25">
      <c r="A246" s="41"/>
      <c r="B246" s="41"/>
      <c r="C246" s="41"/>
      <c r="D246" s="40"/>
      <c r="E246" s="40"/>
      <c r="F246" s="40"/>
      <c r="G246" s="40"/>
    </row>
    <row r="247" spans="1:7" x14ac:dyDescent="0.25">
      <c r="A247" s="41"/>
      <c r="B247" s="41"/>
      <c r="C247" s="41"/>
      <c r="D247" s="40"/>
      <c r="E247" s="40"/>
      <c r="F247" s="40"/>
      <c r="G247" s="40"/>
    </row>
    <row r="248" spans="1:7" x14ac:dyDescent="0.25">
      <c r="A248" s="41"/>
      <c r="B248" s="41"/>
      <c r="C248" s="41"/>
      <c r="D248" s="40"/>
      <c r="E248" s="40"/>
      <c r="F248" s="40"/>
      <c r="G248" s="40"/>
    </row>
    <row r="249" spans="1:7" x14ac:dyDescent="0.25">
      <c r="A249" s="41"/>
      <c r="B249" s="41"/>
      <c r="C249" s="41"/>
      <c r="D249" s="40"/>
      <c r="E249" s="40"/>
      <c r="F249" s="40"/>
      <c r="G249" s="40"/>
    </row>
    <row r="250" spans="1:7" x14ac:dyDescent="0.25">
      <c r="A250" s="41"/>
      <c r="B250" s="41"/>
      <c r="C250" s="41"/>
      <c r="D250" s="40"/>
      <c r="E250" s="40"/>
      <c r="F250" s="40"/>
      <c r="G250" s="40"/>
    </row>
    <row r="251" spans="1:7" x14ac:dyDescent="0.25">
      <c r="A251" s="41"/>
      <c r="B251" s="41"/>
      <c r="C251" s="41"/>
      <c r="D251" s="40"/>
      <c r="E251" s="40"/>
      <c r="F251" s="40"/>
      <c r="G251" s="40"/>
    </row>
    <row r="252" spans="1:7" x14ac:dyDescent="0.25">
      <c r="A252" s="41"/>
      <c r="B252" s="41"/>
      <c r="C252" s="41"/>
      <c r="D252" s="40"/>
      <c r="E252" s="40"/>
      <c r="F252" s="40"/>
      <c r="G252" s="40"/>
    </row>
    <row r="253" spans="1:7" x14ac:dyDescent="0.25">
      <c r="A253" s="41"/>
      <c r="B253" s="41"/>
      <c r="C253" s="41"/>
      <c r="D253" s="40"/>
      <c r="E253" s="40"/>
      <c r="F253" s="40"/>
      <c r="G253" s="40"/>
    </row>
    <row r="254" spans="1:7" x14ac:dyDescent="0.25">
      <c r="A254" s="41"/>
      <c r="B254" s="41"/>
      <c r="C254" s="41"/>
      <c r="D254" s="40"/>
      <c r="E254" s="40"/>
      <c r="F254" s="40"/>
      <c r="G254" s="40"/>
    </row>
    <row r="255" spans="1:7" x14ac:dyDescent="0.25">
      <c r="A255" s="41"/>
      <c r="B255" s="41"/>
      <c r="C255" s="41"/>
      <c r="D255" s="40"/>
      <c r="E255" s="40"/>
      <c r="F255" s="40"/>
      <c r="G255" s="40"/>
    </row>
    <row r="256" spans="1:7" x14ac:dyDescent="0.25">
      <c r="A256" s="41"/>
      <c r="B256" s="41"/>
      <c r="C256" s="41"/>
      <c r="D256" s="40"/>
      <c r="E256" s="40"/>
      <c r="F256" s="40"/>
      <c r="G256" s="40"/>
    </row>
    <row r="257" spans="1:7" x14ac:dyDescent="0.25">
      <c r="A257" s="41"/>
      <c r="B257" s="41"/>
      <c r="C257" s="41"/>
      <c r="D257" s="40"/>
      <c r="E257" s="40"/>
      <c r="F257" s="40"/>
      <c r="G257" s="40"/>
    </row>
    <row r="258" spans="1:7" x14ac:dyDescent="0.25">
      <c r="A258" s="41"/>
      <c r="B258" s="41"/>
      <c r="C258" s="41"/>
      <c r="D258" s="40"/>
      <c r="E258" s="40"/>
      <c r="F258" s="40"/>
      <c r="G258" s="40"/>
    </row>
    <row r="259" spans="1:7" x14ac:dyDescent="0.25">
      <c r="A259" s="41"/>
      <c r="B259" s="41"/>
      <c r="C259" s="41"/>
      <c r="D259" s="40"/>
      <c r="E259" s="40"/>
      <c r="F259" s="40"/>
      <c r="G259" s="40"/>
    </row>
    <row r="260" spans="1:7" x14ac:dyDescent="0.25">
      <c r="A260" s="41"/>
      <c r="B260" s="41"/>
      <c r="C260" s="41"/>
      <c r="D260" s="40"/>
      <c r="E260" s="40"/>
      <c r="F260" s="40"/>
      <c r="G260" s="40"/>
    </row>
    <row r="261" spans="1:7" x14ac:dyDescent="0.25">
      <c r="A261" s="41"/>
      <c r="B261" s="41"/>
      <c r="C261" s="41"/>
      <c r="D261" s="40"/>
      <c r="E261" s="40"/>
      <c r="F261" s="40"/>
      <c r="G261" s="40"/>
    </row>
    <row r="262" spans="1:7" x14ac:dyDescent="0.25">
      <c r="A262" s="41"/>
      <c r="B262" s="41"/>
      <c r="C262" s="41"/>
      <c r="D262" s="40"/>
      <c r="E262" s="40"/>
      <c r="F262" s="40"/>
      <c r="G262" s="40"/>
    </row>
    <row r="263" spans="1:7" x14ac:dyDescent="0.25">
      <c r="A263" s="41"/>
      <c r="B263" s="41"/>
      <c r="C263" s="41"/>
      <c r="D263" s="40"/>
      <c r="E263" s="40"/>
      <c r="F263" s="40"/>
      <c r="G263" s="40"/>
    </row>
  </sheetData>
  <mergeCells count="16">
    <mergeCell ref="E15:H15"/>
    <mergeCell ref="A16:F16"/>
    <mergeCell ref="A10:D10"/>
    <mergeCell ref="A12:F12"/>
    <mergeCell ref="E13:H13"/>
    <mergeCell ref="E14:H14"/>
    <mergeCell ref="A1:H1"/>
    <mergeCell ref="A2:H2"/>
    <mergeCell ref="A3:H3"/>
    <mergeCell ref="A4:H4"/>
    <mergeCell ref="A5:A6"/>
    <mergeCell ref="B5:B6"/>
    <mergeCell ref="C5:C6"/>
    <mergeCell ref="D5:D6"/>
    <mergeCell ref="E5:F5"/>
    <mergeCell ref="G5:H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3"/>
  <sheetViews>
    <sheetView topLeftCell="A223" workbookViewId="0">
      <selection activeCell="E242" sqref="E242"/>
    </sheetView>
  </sheetViews>
  <sheetFormatPr defaultColWidth="8" defaultRowHeight="15" x14ac:dyDescent="0.25"/>
  <cols>
    <col min="1" max="1" width="8" style="50" bestFit="1" customWidth="1"/>
    <col min="2" max="2" width="79.140625" style="43" customWidth="1"/>
    <col min="3" max="3" width="11.42578125" style="44" customWidth="1"/>
    <col min="4" max="4" width="7.85546875" style="45" customWidth="1"/>
    <col min="5" max="5" width="13.5703125" style="46" customWidth="1"/>
    <col min="6" max="6" width="13.5703125" style="47" customWidth="1"/>
    <col min="7" max="8" width="15.85546875" style="48" customWidth="1"/>
    <col min="9" max="9" width="18.7109375" style="48" customWidth="1"/>
    <col min="10" max="10" width="16.140625" style="49" customWidth="1"/>
    <col min="11" max="11" width="12.7109375" style="49" bestFit="1" customWidth="1"/>
    <col min="12" max="12" width="8" style="49"/>
    <col min="13" max="13" width="0" style="49" hidden="1" customWidth="1"/>
    <col min="14" max="16384" width="8" style="49"/>
  </cols>
  <sheetData>
    <row r="1" spans="1:8" ht="20.25" x14ac:dyDescent="0.3">
      <c r="A1" s="505" t="s">
        <v>248</v>
      </c>
      <c r="B1" s="506"/>
      <c r="C1" s="506"/>
      <c r="D1" s="506"/>
      <c r="E1" s="506"/>
      <c r="F1" s="506"/>
      <c r="G1" s="506"/>
      <c r="H1" s="507"/>
    </row>
    <row r="2" spans="1:8" ht="15.75" x14ac:dyDescent="0.25">
      <c r="A2" s="508" t="s">
        <v>270</v>
      </c>
      <c r="B2" s="509"/>
      <c r="C2" s="509"/>
      <c r="D2" s="509"/>
      <c r="E2" s="509"/>
      <c r="F2" s="509"/>
      <c r="G2" s="509"/>
      <c r="H2" s="510"/>
    </row>
    <row r="3" spans="1:8" ht="16.5" thickBot="1" x14ac:dyDescent="0.3">
      <c r="A3" s="511" t="s">
        <v>271</v>
      </c>
      <c r="B3" s="512"/>
      <c r="C3" s="512"/>
      <c r="D3" s="512"/>
      <c r="E3" s="512"/>
      <c r="F3" s="512"/>
      <c r="G3" s="512"/>
      <c r="H3" s="513"/>
    </row>
    <row r="4" spans="1:8" ht="15.75" thickBot="1" x14ac:dyDescent="0.3">
      <c r="A4" s="258"/>
      <c r="B4" s="256"/>
      <c r="C4" s="260"/>
      <c r="D4" s="262"/>
      <c r="E4" s="269"/>
      <c r="F4" s="270"/>
      <c r="G4" s="271"/>
      <c r="H4" s="272"/>
    </row>
    <row r="5" spans="1:8" ht="17.25" thickBot="1" x14ac:dyDescent="0.3">
      <c r="A5" s="521" t="s">
        <v>251</v>
      </c>
      <c r="B5" s="521" t="s">
        <v>252</v>
      </c>
      <c r="C5" s="521" t="s">
        <v>272</v>
      </c>
      <c r="D5" s="521" t="s">
        <v>241</v>
      </c>
      <c r="E5" s="519" t="s">
        <v>273</v>
      </c>
      <c r="F5" s="520"/>
      <c r="G5" s="514" t="s">
        <v>274</v>
      </c>
      <c r="H5" s="515"/>
    </row>
    <row r="6" spans="1:8" ht="73.5" thickBot="1" x14ac:dyDescent="0.3">
      <c r="A6" s="522"/>
      <c r="B6" s="522"/>
      <c r="C6" s="522"/>
      <c r="D6" s="522"/>
      <c r="E6" s="265" t="s">
        <v>275</v>
      </c>
      <c r="F6" s="267" t="s">
        <v>276</v>
      </c>
      <c r="G6" s="273" t="s">
        <v>277</v>
      </c>
      <c r="H6" s="274" t="s">
        <v>278</v>
      </c>
    </row>
    <row r="7" spans="1:8" x14ac:dyDescent="0.25">
      <c r="A7" s="259"/>
      <c r="B7" s="257"/>
      <c r="C7" s="261"/>
      <c r="D7" s="263"/>
      <c r="E7" s="264"/>
      <c r="F7" s="266"/>
      <c r="G7" s="268"/>
      <c r="H7" s="173"/>
    </row>
    <row r="8" spans="1:8" x14ac:dyDescent="0.25">
      <c r="A8" s="208">
        <v>1</v>
      </c>
      <c r="B8" s="197" t="s">
        <v>279</v>
      </c>
      <c r="C8" s="198"/>
      <c r="D8" s="248"/>
      <c r="E8" s="234"/>
      <c r="F8" s="235"/>
      <c r="G8" s="225"/>
      <c r="H8" s="209"/>
    </row>
    <row r="9" spans="1:8" x14ac:dyDescent="0.25">
      <c r="A9" s="207"/>
      <c r="B9" s="58"/>
      <c r="C9" s="59"/>
      <c r="D9" s="247"/>
      <c r="E9" s="232"/>
      <c r="F9" s="233"/>
      <c r="G9" s="224"/>
      <c r="H9" s="173"/>
    </row>
    <row r="10" spans="1:8" ht="45" x14ac:dyDescent="0.25">
      <c r="A10" s="207">
        <v>1.1000000000000001</v>
      </c>
      <c r="B10" s="58" t="s">
        <v>280</v>
      </c>
      <c r="C10" s="59" t="s">
        <v>281</v>
      </c>
      <c r="D10" s="247">
        <v>1</v>
      </c>
      <c r="E10" s="232"/>
      <c r="F10" s="233"/>
      <c r="G10" s="224"/>
      <c r="H10" s="173"/>
    </row>
    <row r="11" spans="1:8" x14ac:dyDescent="0.25">
      <c r="A11" s="207"/>
      <c r="B11" s="58"/>
      <c r="C11" s="59"/>
      <c r="D11" s="247"/>
      <c r="E11" s="232"/>
      <c r="F11" s="233"/>
      <c r="G11" s="224"/>
      <c r="H11" s="173"/>
    </row>
    <row r="12" spans="1:8" ht="30" x14ac:dyDescent="0.25">
      <c r="A12" s="207">
        <v>1.2</v>
      </c>
      <c r="B12" s="58" t="s">
        <v>282</v>
      </c>
      <c r="C12" s="59" t="s">
        <v>18</v>
      </c>
      <c r="D12" s="247">
        <v>20</v>
      </c>
      <c r="E12" s="232"/>
      <c r="F12" s="233"/>
      <c r="G12" s="224"/>
      <c r="H12" s="173"/>
    </row>
    <row r="13" spans="1:8" x14ac:dyDescent="0.25">
      <c r="A13" s="207"/>
      <c r="B13" s="58"/>
      <c r="C13" s="59"/>
      <c r="D13" s="247"/>
      <c r="E13" s="232"/>
      <c r="F13" s="233"/>
      <c r="G13" s="224"/>
      <c r="H13" s="173"/>
    </row>
    <row r="14" spans="1:8" x14ac:dyDescent="0.25">
      <c r="A14" s="516" t="s">
        <v>283</v>
      </c>
      <c r="B14" s="517"/>
      <c r="C14" s="517"/>
      <c r="D14" s="518"/>
      <c r="E14" s="236"/>
      <c r="F14" s="237"/>
      <c r="G14" s="226"/>
      <c r="H14" s="210"/>
    </row>
    <row r="15" spans="1:8" x14ac:dyDescent="0.25">
      <c r="A15" s="207"/>
      <c r="B15" s="58"/>
      <c r="C15" s="59"/>
      <c r="D15" s="247"/>
      <c r="E15" s="232"/>
      <c r="F15" s="233"/>
      <c r="G15" s="224"/>
      <c r="H15" s="173"/>
    </row>
    <row r="16" spans="1:8" x14ac:dyDescent="0.25">
      <c r="A16" s="208">
        <v>2</v>
      </c>
      <c r="B16" s="197" t="s">
        <v>284</v>
      </c>
      <c r="C16" s="198"/>
      <c r="D16" s="248"/>
      <c r="E16" s="234"/>
      <c r="F16" s="235"/>
      <c r="G16" s="225"/>
      <c r="H16" s="209"/>
    </row>
    <row r="17" spans="1:8" x14ac:dyDescent="0.25">
      <c r="A17" s="207"/>
      <c r="B17" s="58"/>
      <c r="C17" s="59"/>
      <c r="D17" s="247"/>
      <c r="E17" s="232"/>
      <c r="F17" s="233"/>
      <c r="G17" s="224"/>
      <c r="H17" s="173"/>
    </row>
    <row r="18" spans="1:8" ht="30" x14ac:dyDescent="0.25">
      <c r="A18" s="207" t="s">
        <v>155</v>
      </c>
      <c r="B18" s="58" t="s">
        <v>285</v>
      </c>
      <c r="C18" s="59" t="s">
        <v>286</v>
      </c>
      <c r="D18" s="247">
        <f>71</f>
        <v>71</v>
      </c>
      <c r="E18" s="232"/>
      <c r="F18" s="233"/>
      <c r="G18" s="224"/>
      <c r="H18" s="173"/>
    </row>
    <row r="19" spans="1:8" x14ac:dyDescent="0.25">
      <c r="A19" s="207"/>
      <c r="B19" s="58"/>
      <c r="C19" s="59"/>
      <c r="D19" s="247"/>
      <c r="E19" s="232"/>
      <c r="F19" s="233"/>
      <c r="G19" s="224"/>
      <c r="H19" s="173"/>
    </row>
    <row r="20" spans="1:8" ht="30" x14ac:dyDescent="0.25">
      <c r="A20" s="207" t="s">
        <v>157</v>
      </c>
      <c r="B20" s="58" t="s">
        <v>287</v>
      </c>
      <c r="C20" s="59" t="s">
        <v>281</v>
      </c>
      <c r="D20" s="247">
        <v>1</v>
      </c>
      <c r="E20" s="232"/>
      <c r="F20" s="233"/>
      <c r="G20" s="224"/>
      <c r="H20" s="173"/>
    </row>
    <row r="21" spans="1:8" x14ac:dyDescent="0.25">
      <c r="A21" s="207"/>
      <c r="B21" s="58"/>
      <c r="C21" s="59"/>
      <c r="D21" s="247"/>
      <c r="E21" s="232"/>
      <c r="F21" s="233"/>
      <c r="G21" s="224"/>
      <c r="H21" s="173"/>
    </row>
    <row r="22" spans="1:8" x14ac:dyDescent="0.25">
      <c r="A22" s="207" t="s">
        <v>159</v>
      </c>
      <c r="B22" s="58" t="s">
        <v>288</v>
      </c>
      <c r="C22" s="59" t="s">
        <v>289</v>
      </c>
      <c r="D22" s="247">
        <v>5</v>
      </c>
      <c r="E22" s="232"/>
      <c r="F22" s="233"/>
      <c r="G22" s="224"/>
      <c r="H22" s="173"/>
    </row>
    <row r="23" spans="1:8" x14ac:dyDescent="0.25">
      <c r="A23" s="207"/>
      <c r="B23" s="58"/>
      <c r="C23" s="59"/>
      <c r="D23" s="247"/>
      <c r="E23" s="232"/>
      <c r="F23" s="233"/>
      <c r="G23" s="224"/>
      <c r="H23" s="173"/>
    </row>
    <row r="24" spans="1:8" ht="15" customHeight="1" x14ac:dyDescent="0.25">
      <c r="A24" s="516" t="s">
        <v>290</v>
      </c>
      <c r="B24" s="517"/>
      <c r="C24" s="517"/>
      <c r="D24" s="518"/>
      <c r="E24" s="236"/>
      <c r="F24" s="237"/>
      <c r="G24" s="226"/>
      <c r="H24" s="210"/>
    </row>
    <row r="25" spans="1:8" x14ac:dyDescent="0.25">
      <c r="A25" s="207"/>
      <c r="B25" s="58"/>
      <c r="C25" s="59"/>
      <c r="D25" s="247"/>
      <c r="E25" s="232"/>
      <c r="F25" s="233"/>
      <c r="G25" s="224"/>
      <c r="H25" s="173"/>
    </row>
    <row r="26" spans="1:8" x14ac:dyDescent="0.25">
      <c r="A26" s="208">
        <v>3</v>
      </c>
      <c r="B26" s="197" t="s">
        <v>291</v>
      </c>
      <c r="C26" s="198"/>
      <c r="D26" s="248"/>
      <c r="E26" s="234"/>
      <c r="F26" s="235"/>
      <c r="G26" s="225"/>
      <c r="H26" s="209"/>
    </row>
    <row r="27" spans="1:8" ht="28.5" x14ac:dyDescent="0.25">
      <c r="A27" s="207"/>
      <c r="B27" s="60" t="s">
        <v>292</v>
      </c>
      <c r="C27" s="59"/>
      <c r="D27" s="247"/>
      <c r="E27" s="232"/>
      <c r="F27" s="233"/>
      <c r="G27" s="224"/>
      <c r="H27" s="173"/>
    </row>
    <row r="28" spans="1:8" x14ac:dyDescent="0.25">
      <c r="A28" s="211" t="s">
        <v>173</v>
      </c>
      <c r="B28" s="60" t="s">
        <v>293</v>
      </c>
      <c r="C28" s="59"/>
      <c r="D28" s="247"/>
      <c r="E28" s="232"/>
      <c r="F28" s="233"/>
      <c r="G28" s="224"/>
      <c r="H28" s="173"/>
    </row>
    <row r="29" spans="1:8" x14ac:dyDescent="0.25">
      <c r="A29" s="207" t="s">
        <v>294</v>
      </c>
      <c r="B29" s="58" t="s">
        <v>295</v>
      </c>
      <c r="C29" s="59" t="s">
        <v>18</v>
      </c>
      <c r="D29" s="247">
        <v>0</v>
      </c>
      <c r="E29" s="232"/>
      <c r="F29" s="233"/>
      <c r="G29" s="224"/>
      <c r="H29" s="173"/>
    </row>
    <row r="30" spans="1:8" x14ac:dyDescent="0.25">
      <c r="A30" s="207" t="s">
        <v>296</v>
      </c>
      <c r="B30" s="58" t="s">
        <v>297</v>
      </c>
      <c r="C30" s="59" t="s">
        <v>18</v>
      </c>
      <c r="D30" s="247">
        <v>1</v>
      </c>
      <c r="E30" s="232"/>
      <c r="F30" s="233"/>
      <c r="G30" s="224"/>
      <c r="H30" s="173"/>
    </row>
    <row r="31" spans="1:8" x14ac:dyDescent="0.25">
      <c r="A31" s="207" t="s">
        <v>298</v>
      </c>
      <c r="B31" s="58" t="s">
        <v>299</v>
      </c>
      <c r="C31" s="59" t="s">
        <v>18</v>
      </c>
      <c r="D31" s="247">
        <v>3</v>
      </c>
      <c r="E31" s="232"/>
      <c r="F31" s="233"/>
      <c r="G31" s="224"/>
      <c r="H31" s="173"/>
    </row>
    <row r="32" spans="1:8" x14ac:dyDescent="0.25">
      <c r="A32" s="207" t="s">
        <v>300</v>
      </c>
      <c r="B32" s="58" t="s">
        <v>301</v>
      </c>
      <c r="C32" s="59" t="s">
        <v>18</v>
      </c>
      <c r="D32" s="247">
        <v>4</v>
      </c>
      <c r="E32" s="232"/>
      <c r="F32" s="233"/>
      <c r="G32" s="224"/>
      <c r="H32" s="173"/>
    </row>
    <row r="33" spans="1:8" x14ac:dyDescent="0.25">
      <c r="A33" s="207" t="s">
        <v>302</v>
      </c>
      <c r="B33" s="58" t="s">
        <v>303</v>
      </c>
      <c r="C33" s="59" t="s">
        <v>18</v>
      </c>
      <c r="D33" s="247">
        <v>2</v>
      </c>
      <c r="E33" s="232"/>
      <c r="F33" s="233"/>
      <c r="G33" s="224"/>
      <c r="H33" s="173"/>
    </row>
    <row r="34" spans="1:8" x14ac:dyDescent="0.25">
      <c r="A34" s="207" t="s">
        <v>304</v>
      </c>
      <c r="B34" s="58" t="s">
        <v>305</v>
      </c>
      <c r="C34" s="59" t="s">
        <v>18</v>
      </c>
      <c r="D34" s="247">
        <v>1</v>
      </c>
      <c r="E34" s="232"/>
      <c r="F34" s="233"/>
      <c r="G34" s="224"/>
      <c r="H34" s="173"/>
    </row>
    <row r="35" spans="1:8" x14ac:dyDescent="0.25">
      <c r="A35" s="207" t="s">
        <v>306</v>
      </c>
      <c r="B35" s="58" t="s">
        <v>307</v>
      </c>
      <c r="C35" s="59" t="s">
        <v>18</v>
      </c>
      <c r="D35" s="247">
        <v>1</v>
      </c>
      <c r="E35" s="232"/>
      <c r="F35" s="233"/>
      <c r="G35" s="224"/>
      <c r="H35" s="173"/>
    </row>
    <row r="36" spans="1:8" x14ac:dyDescent="0.25">
      <c r="A36" s="207" t="s">
        <v>308</v>
      </c>
      <c r="B36" s="58" t="s">
        <v>309</v>
      </c>
      <c r="C36" s="59" t="s">
        <v>18</v>
      </c>
      <c r="D36" s="247">
        <v>0</v>
      </c>
      <c r="E36" s="232"/>
      <c r="F36" s="233"/>
      <c r="G36" s="224"/>
      <c r="H36" s="173"/>
    </row>
    <row r="37" spans="1:8" x14ac:dyDescent="0.25">
      <c r="A37" s="207"/>
      <c r="B37" s="58"/>
      <c r="C37" s="59"/>
      <c r="D37" s="247"/>
      <c r="E37" s="232"/>
      <c r="F37" s="233"/>
      <c r="G37" s="224"/>
      <c r="H37" s="173"/>
    </row>
    <row r="38" spans="1:8" x14ac:dyDescent="0.25">
      <c r="A38" s="211" t="s">
        <v>178</v>
      </c>
      <c r="B38" s="60" t="s">
        <v>310</v>
      </c>
      <c r="C38" s="59"/>
      <c r="D38" s="247"/>
      <c r="E38" s="232"/>
      <c r="F38" s="233"/>
      <c r="G38" s="224"/>
      <c r="H38" s="173"/>
    </row>
    <row r="39" spans="1:8" x14ac:dyDescent="0.25">
      <c r="A39" s="207" t="s">
        <v>311</v>
      </c>
      <c r="B39" s="58" t="s">
        <v>295</v>
      </c>
      <c r="C39" s="59" t="s">
        <v>18</v>
      </c>
      <c r="D39" s="247">
        <v>0</v>
      </c>
      <c r="E39" s="232"/>
      <c r="F39" s="233"/>
      <c r="G39" s="224"/>
      <c r="H39" s="173"/>
    </row>
    <row r="40" spans="1:8" x14ac:dyDescent="0.25">
      <c r="A40" s="207" t="s">
        <v>312</v>
      </c>
      <c r="B40" s="58" t="s">
        <v>297</v>
      </c>
      <c r="C40" s="59" t="s">
        <v>18</v>
      </c>
      <c r="D40" s="247">
        <v>0</v>
      </c>
      <c r="E40" s="232"/>
      <c r="F40" s="233"/>
      <c r="G40" s="224"/>
      <c r="H40" s="173"/>
    </row>
    <row r="41" spans="1:8" x14ac:dyDescent="0.25">
      <c r="A41" s="207" t="s">
        <v>313</v>
      </c>
      <c r="B41" s="58" t="s">
        <v>299</v>
      </c>
      <c r="C41" s="59" t="s">
        <v>18</v>
      </c>
      <c r="D41" s="247">
        <v>1</v>
      </c>
      <c r="E41" s="232"/>
      <c r="F41" s="233"/>
      <c r="G41" s="224"/>
      <c r="H41" s="173"/>
    </row>
    <row r="42" spans="1:8" x14ac:dyDescent="0.25">
      <c r="A42" s="207" t="s">
        <v>314</v>
      </c>
      <c r="B42" s="58" t="s">
        <v>301</v>
      </c>
      <c r="C42" s="59" t="s">
        <v>18</v>
      </c>
      <c r="D42" s="247">
        <v>1</v>
      </c>
      <c r="E42" s="232"/>
      <c r="F42" s="233"/>
      <c r="G42" s="224"/>
      <c r="H42" s="173"/>
    </row>
    <row r="43" spans="1:8" x14ac:dyDescent="0.25">
      <c r="A43" s="207" t="s">
        <v>315</v>
      </c>
      <c r="B43" s="58" t="s">
        <v>303</v>
      </c>
      <c r="C43" s="59" t="s">
        <v>18</v>
      </c>
      <c r="D43" s="247">
        <v>0</v>
      </c>
      <c r="E43" s="232"/>
      <c r="F43" s="233"/>
      <c r="G43" s="224"/>
      <c r="H43" s="173"/>
    </row>
    <row r="44" spans="1:8" x14ac:dyDescent="0.25">
      <c r="A44" s="207" t="s">
        <v>316</v>
      </c>
      <c r="B44" s="58" t="s">
        <v>305</v>
      </c>
      <c r="C44" s="59" t="s">
        <v>18</v>
      </c>
      <c r="D44" s="247">
        <v>1</v>
      </c>
      <c r="E44" s="232"/>
      <c r="F44" s="233"/>
      <c r="G44" s="224"/>
      <c r="H44" s="173"/>
    </row>
    <row r="45" spans="1:8" x14ac:dyDescent="0.25">
      <c r="A45" s="207" t="s">
        <v>317</v>
      </c>
      <c r="B45" s="58" t="s">
        <v>307</v>
      </c>
      <c r="C45" s="59" t="s">
        <v>18</v>
      </c>
      <c r="D45" s="247">
        <v>0</v>
      </c>
      <c r="E45" s="232"/>
      <c r="F45" s="233"/>
      <c r="G45" s="224"/>
      <c r="H45" s="173"/>
    </row>
    <row r="46" spans="1:8" x14ac:dyDescent="0.25">
      <c r="A46" s="207" t="s">
        <v>318</v>
      </c>
      <c r="B46" s="58" t="s">
        <v>309</v>
      </c>
      <c r="C46" s="59" t="s">
        <v>18</v>
      </c>
      <c r="D46" s="247">
        <v>0</v>
      </c>
      <c r="E46" s="232"/>
      <c r="F46" s="233"/>
      <c r="G46" s="224"/>
      <c r="H46" s="173"/>
    </row>
    <row r="47" spans="1:8" x14ac:dyDescent="0.25">
      <c r="A47" s="207"/>
      <c r="B47" s="58"/>
      <c r="C47" s="59"/>
      <c r="D47" s="247"/>
      <c r="E47" s="232"/>
      <c r="F47" s="233"/>
      <c r="G47" s="224"/>
      <c r="H47" s="173"/>
    </row>
    <row r="48" spans="1:8" x14ac:dyDescent="0.25">
      <c r="A48" s="211" t="s">
        <v>319</v>
      </c>
      <c r="B48" s="60" t="s">
        <v>320</v>
      </c>
      <c r="C48" s="59"/>
      <c r="D48" s="247"/>
      <c r="E48" s="232"/>
      <c r="F48" s="233"/>
      <c r="G48" s="224"/>
      <c r="H48" s="173"/>
    </row>
    <row r="49" spans="1:8" x14ac:dyDescent="0.25">
      <c r="A49" s="207" t="s">
        <v>321</v>
      </c>
      <c r="B49" s="58" t="s">
        <v>295</v>
      </c>
      <c r="C49" s="59" t="s">
        <v>18</v>
      </c>
      <c r="D49" s="247">
        <v>0</v>
      </c>
      <c r="E49" s="232"/>
      <c r="F49" s="233"/>
      <c r="G49" s="224"/>
      <c r="H49" s="173"/>
    </row>
    <row r="50" spans="1:8" x14ac:dyDescent="0.25">
      <c r="A50" s="207" t="s">
        <v>322</v>
      </c>
      <c r="B50" s="58" t="s">
        <v>297</v>
      </c>
      <c r="C50" s="59" t="s">
        <v>18</v>
      </c>
      <c r="D50" s="247">
        <v>0</v>
      </c>
      <c r="E50" s="232"/>
      <c r="F50" s="233"/>
      <c r="G50" s="224"/>
      <c r="H50" s="173"/>
    </row>
    <row r="51" spans="1:8" x14ac:dyDescent="0.25">
      <c r="A51" s="207" t="s">
        <v>323</v>
      </c>
      <c r="B51" s="58" t="s">
        <v>299</v>
      </c>
      <c r="C51" s="59" t="s">
        <v>18</v>
      </c>
      <c r="D51" s="247">
        <v>0</v>
      </c>
      <c r="E51" s="232"/>
      <c r="F51" s="233"/>
      <c r="G51" s="224"/>
      <c r="H51" s="173"/>
    </row>
    <row r="52" spans="1:8" x14ac:dyDescent="0.25">
      <c r="A52" s="207" t="s">
        <v>324</v>
      </c>
      <c r="B52" s="58" t="s">
        <v>301</v>
      </c>
      <c r="C52" s="59" t="s">
        <v>18</v>
      </c>
      <c r="D52" s="247">
        <v>1</v>
      </c>
      <c r="E52" s="232"/>
      <c r="F52" s="233"/>
      <c r="G52" s="224"/>
      <c r="H52" s="173"/>
    </row>
    <row r="53" spans="1:8" x14ac:dyDescent="0.25">
      <c r="A53" s="207" t="s">
        <v>325</v>
      </c>
      <c r="B53" s="58" t="s">
        <v>303</v>
      </c>
      <c r="C53" s="59" t="s">
        <v>18</v>
      </c>
      <c r="D53" s="247">
        <v>1</v>
      </c>
      <c r="E53" s="232"/>
      <c r="F53" s="233"/>
      <c r="G53" s="224"/>
      <c r="H53" s="173"/>
    </row>
    <row r="54" spans="1:8" x14ac:dyDescent="0.25">
      <c r="A54" s="207" t="s">
        <v>326</v>
      </c>
      <c r="B54" s="58" t="s">
        <v>305</v>
      </c>
      <c r="C54" s="59" t="s">
        <v>18</v>
      </c>
      <c r="D54" s="247">
        <v>0</v>
      </c>
      <c r="E54" s="232"/>
      <c r="F54" s="233"/>
      <c r="G54" s="224"/>
      <c r="H54" s="173"/>
    </row>
    <row r="55" spans="1:8" x14ac:dyDescent="0.25">
      <c r="A55" s="207" t="s">
        <v>327</v>
      </c>
      <c r="B55" s="58" t="s">
        <v>307</v>
      </c>
      <c r="C55" s="59" t="s">
        <v>18</v>
      </c>
      <c r="D55" s="247">
        <v>0</v>
      </c>
      <c r="E55" s="232"/>
      <c r="F55" s="233"/>
      <c r="G55" s="224"/>
      <c r="H55" s="173"/>
    </row>
    <row r="56" spans="1:8" x14ac:dyDescent="0.25">
      <c r="A56" s="207"/>
      <c r="B56" s="58"/>
      <c r="C56" s="59"/>
      <c r="D56" s="247"/>
      <c r="E56" s="232"/>
      <c r="F56" s="233"/>
      <c r="G56" s="224"/>
      <c r="H56" s="173"/>
    </row>
    <row r="57" spans="1:8" x14ac:dyDescent="0.25">
      <c r="A57" s="211" t="s">
        <v>328</v>
      </c>
      <c r="B57" s="60" t="s">
        <v>329</v>
      </c>
      <c r="C57" s="59"/>
      <c r="D57" s="247"/>
      <c r="E57" s="232"/>
      <c r="F57" s="233"/>
      <c r="G57" s="224"/>
      <c r="H57" s="173"/>
    </row>
    <row r="58" spans="1:8" x14ac:dyDescent="0.25">
      <c r="A58" s="207" t="s">
        <v>330</v>
      </c>
      <c r="B58" s="58" t="s">
        <v>295</v>
      </c>
      <c r="C58" s="59" t="s">
        <v>18</v>
      </c>
      <c r="D58" s="247">
        <v>0</v>
      </c>
      <c r="E58" s="232"/>
      <c r="F58" s="233"/>
      <c r="G58" s="224"/>
      <c r="H58" s="173"/>
    </row>
    <row r="59" spans="1:8" x14ac:dyDescent="0.25">
      <c r="A59" s="207" t="s">
        <v>331</v>
      </c>
      <c r="B59" s="58" t="s">
        <v>297</v>
      </c>
      <c r="C59" s="59" t="s">
        <v>18</v>
      </c>
      <c r="D59" s="247">
        <v>0</v>
      </c>
      <c r="E59" s="232"/>
      <c r="F59" s="233"/>
      <c r="G59" s="224"/>
      <c r="H59" s="173"/>
    </row>
    <row r="60" spans="1:8" x14ac:dyDescent="0.25">
      <c r="A60" s="207" t="s">
        <v>332</v>
      </c>
      <c r="B60" s="58" t="s">
        <v>299</v>
      </c>
      <c r="C60" s="59" t="s">
        <v>18</v>
      </c>
      <c r="D60" s="247">
        <v>0</v>
      </c>
      <c r="E60" s="232"/>
      <c r="F60" s="233"/>
      <c r="G60" s="224"/>
      <c r="H60" s="173"/>
    </row>
    <row r="61" spans="1:8" x14ac:dyDescent="0.25">
      <c r="A61" s="207" t="s">
        <v>333</v>
      </c>
      <c r="B61" s="58" t="s">
        <v>301</v>
      </c>
      <c r="C61" s="59" t="s">
        <v>18</v>
      </c>
      <c r="D61" s="247">
        <v>1</v>
      </c>
      <c r="E61" s="232"/>
      <c r="F61" s="233"/>
      <c r="G61" s="224"/>
      <c r="H61" s="173"/>
    </row>
    <row r="62" spans="1:8" x14ac:dyDescent="0.25">
      <c r="A62" s="207" t="s">
        <v>334</v>
      </c>
      <c r="B62" s="58" t="s">
        <v>303</v>
      </c>
      <c r="C62" s="59" t="s">
        <v>18</v>
      </c>
      <c r="D62" s="247">
        <v>1</v>
      </c>
      <c r="E62" s="232"/>
      <c r="F62" s="233"/>
      <c r="G62" s="224"/>
      <c r="H62" s="173"/>
    </row>
    <row r="63" spans="1:8" x14ac:dyDescent="0.25">
      <c r="A63" s="207" t="s">
        <v>335</v>
      </c>
      <c r="B63" s="58" t="s">
        <v>305</v>
      </c>
      <c r="C63" s="59" t="s">
        <v>18</v>
      </c>
      <c r="D63" s="247">
        <v>0</v>
      </c>
      <c r="E63" s="232"/>
      <c r="F63" s="233"/>
      <c r="G63" s="224"/>
      <c r="H63" s="173"/>
    </row>
    <row r="64" spans="1:8" x14ac:dyDescent="0.25">
      <c r="A64" s="207" t="s">
        <v>336</v>
      </c>
      <c r="B64" s="58" t="s">
        <v>307</v>
      </c>
      <c r="C64" s="59" t="s">
        <v>18</v>
      </c>
      <c r="D64" s="247">
        <v>0</v>
      </c>
      <c r="E64" s="232"/>
      <c r="F64" s="233"/>
      <c r="G64" s="224"/>
      <c r="H64" s="173"/>
    </row>
    <row r="65" spans="1:8" x14ac:dyDescent="0.25">
      <c r="A65" s="207"/>
      <c r="B65" s="58"/>
      <c r="C65" s="59"/>
      <c r="D65" s="247"/>
      <c r="E65" s="232"/>
      <c r="F65" s="233"/>
      <c r="G65" s="224"/>
      <c r="H65" s="173"/>
    </row>
    <row r="66" spans="1:8" x14ac:dyDescent="0.25">
      <c r="A66" s="211" t="s">
        <v>337</v>
      </c>
      <c r="B66" s="60" t="s">
        <v>338</v>
      </c>
      <c r="C66" s="59"/>
      <c r="D66" s="247"/>
      <c r="E66" s="232"/>
      <c r="F66" s="233"/>
      <c r="G66" s="224"/>
      <c r="H66" s="173"/>
    </row>
    <row r="67" spans="1:8" x14ac:dyDescent="0.25">
      <c r="A67" s="207" t="s">
        <v>339</v>
      </c>
      <c r="B67" s="58" t="s">
        <v>295</v>
      </c>
      <c r="C67" s="59" t="s">
        <v>18</v>
      </c>
      <c r="D67" s="247">
        <v>0</v>
      </c>
      <c r="E67" s="232"/>
      <c r="F67" s="233"/>
      <c r="G67" s="224"/>
      <c r="H67" s="173"/>
    </row>
    <row r="68" spans="1:8" x14ac:dyDescent="0.25">
      <c r="A68" s="207" t="s">
        <v>340</v>
      </c>
      <c r="B68" s="58" t="s">
        <v>297</v>
      </c>
      <c r="C68" s="59" t="s">
        <v>18</v>
      </c>
      <c r="D68" s="247">
        <v>0</v>
      </c>
      <c r="E68" s="232"/>
      <c r="F68" s="233"/>
      <c r="G68" s="224"/>
      <c r="H68" s="173"/>
    </row>
    <row r="69" spans="1:8" x14ac:dyDescent="0.25">
      <c r="A69" s="207" t="s">
        <v>341</v>
      </c>
      <c r="B69" s="58" t="s">
        <v>299</v>
      </c>
      <c r="C69" s="59" t="s">
        <v>18</v>
      </c>
      <c r="D69" s="247">
        <v>1</v>
      </c>
      <c r="E69" s="232"/>
      <c r="F69" s="233"/>
      <c r="G69" s="224"/>
      <c r="H69" s="173"/>
    </row>
    <row r="70" spans="1:8" x14ac:dyDescent="0.25">
      <c r="A70" s="207" t="s">
        <v>342</v>
      </c>
      <c r="B70" s="58" t="s">
        <v>301</v>
      </c>
      <c r="C70" s="59" t="s">
        <v>18</v>
      </c>
      <c r="D70" s="247">
        <v>1</v>
      </c>
      <c r="E70" s="232"/>
      <c r="F70" s="233"/>
      <c r="G70" s="224"/>
      <c r="H70" s="173"/>
    </row>
    <row r="71" spans="1:8" x14ac:dyDescent="0.25">
      <c r="A71" s="207" t="s">
        <v>343</v>
      </c>
      <c r="B71" s="58" t="s">
        <v>303</v>
      </c>
      <c r="C71" s="59" t="s">
        <v>18</v>
      </c>
      <c r="D71" s="247">
        <v>0</v>
      </c>
      <c r="E71" s="232"/>
      <c r="F71" s="233"/>
      <c r="G71" s="224"/>
      <c r="H71" s="173"/>
    </row>
    <row r="72" spans="1:8" x14ac:dyDescent="0.25">
      <c r="A72" s="207" t="s">
        <v>344</v>
      </c>
      <c r="B72" s="58" t="s">
        <v>305</v>
      </c>
      <c r="C72" s="59" t="s">
        <v>18</v>
      </c>
      <c r="D72" s="247">
        <v>0</v>
      </c>
      <c r="E72" s="232"/>
      <c r="F72" s="233"/>
      <c r="G72" s="224"/>
      <c r="H72" s="173"/>
    </row>
    <row r="73" spans="1:8" x14ac:dyDescent="0.25">
      <c r="A73" s="207" t="s">
        <v>345</v>
      </c>
      <c r="B73" s="58" t="s">
        <v>307</v>
      </c>
      <c r="C73" s="59" t="s">
        <v>18</v>
      </c>
      <c r="D73" s="247">
        <v>0</v>
      </c>
      <c r="E73" s="232"/>
      <c r="F73" s="233"/>
      <c r="G73" s="224"/>
      <c r="H73" s="173"/>
    </row>
    <row r="74" spans="1:8" x14ac:dyDescent="0.25">
      <c r="A74" s="207"/>
      <c r="B74" s="58"/>
      <c r="C74" s="59"/>
      <c r="D74" s="247"/>
      <c r="E74" s="232"/>
      <c r="F74" s="233"/>
      <c r="G74" s="224"/>
      <c r="H74" s="173"/>
    </row>
    <row r="75" spans="1:8" x14ac:dyDescent="0.25">
      <c r="A75" s="211" t="s">
        <v>346</v>
      </c>
      <c r="B75" s="60" t="s">
        <v>347</v>
      </c>
      <c r="C75" s="59"/>
      <c r="D75" s="247"/>
      <c r="E75" s="232"/>
      <c r="F75" s="233"/>
      <c r="G75" s="224"/>
      <c r="H75" s="173"/>
    </row>
    <row r="76" spans="1:8" x14ac:dyDescent="0.25">
      <c r="A76" s="207" t="s">
        <v>348</v>
      </c>
      <c r="B76" s="58" t="s">
        <v>295</v>
      </c>
      <c r="C76" s="59" t="s">
        <v>18</v>
      </c>
      <c r="D76" s="247">
        <v>1</v>
      </c>
      <c r="E76" s="232"/>
      <c r="F76" s="233"/>
      <c r="G76" s="224"/>
      <c r="H76" s="173"/>
    </row>
    <row r="77" spans="1:8" x14ac:dyDescent="0.25">
      <c r="A77" s="207" t="s">
        <v>349</v>
      </c>
      <c r="B77" s="58" t="s">
        <v>297</v>
      </c>
      <c r="C77" s="59" t="s">
        <v>18</v>
      </c>
      <c r="D77" s="247">
        <v>1</v>
      </c>
      <c r="E77" s="232"/>
      <c r="F77" s="233"/>
      <c r="G77" s="224"/>
      <c r="H77" s="173"/>
    </row>
    <row r="78" spans="1:8" x14ac:dyDescent="0.25">
      <c r="A78" s="207" t="s">
        <v>350</v>
      </c>
      <c r="B78" s="58" t="s">
        <v>299</v>
      </c>
      <c r="C78" s="59" t="s">
        <v>18</v>
      </c>
      <c r="D78" s="247">
        <v>1</v>
      </c>
      <c r="E78" s="232"/>
      <c r="F78" s="233"/>
      <c r="G78" s="224"/>
      <c r="H78" s="173"/>
    </row>
    <row r="79" spans="1:8" x14ac:dyDescent="0.25">
      <c r="A79" s="207" t="s">
        <v>351</v>
      </c>
      <c r="B79" s="58" t="s">
        <v>301</v>
      </c>
      <c r="C79" s="59" t="s">
        <v>18</v>
      </c>
      <c r="D79" s="247">
        <v>1</v>
      </c>
      <c r="E79" s="232"/>
      <c r="F79" s="233"/>
      <c r="G79" s="224"/>
      <c r="H79" s="173"/>
    </row>
    <row r="80" spans="1:8" x14ac:dyDescent="0.25">
      <c r="A80" s="207" t="s">
        <v>352</v>
      </c>
      <c r="B80" s="58" t="s">
        <v>303</v>
      </c>
      <c r="C80" s="59" t="s">
        <v>18</v>
      </c>
      <c r="D80" s="247">
        <v>1</v>
      </c>
      <c r="E80" s="232"/>
      <c r="F80" s="233"/>
      <c r="G80" s="224"/>
      <c r="H80" s="173"/>
    </row>
    <row r="81" spans="1:8" x14ac:dyDescent="0.25">
      <c r="A81" s="207" t="s">
        <v>353</v>
      </c>
      <c r="B81" s="58" t="s">
        <v>305</v>
      </c>
      <c r="C81" s="59" t="s">
        <v>18</v>
      </c>
      <c r="D81" s="247">
        <v>1</v>
      </c>
      <c r="E81" s="232"/>
      <c r="F81" s="233"/>
      <c r="G81" s="224"/>
      <c r="H81" s="173"/>
    </row>
    <row r="82" spans="1:8" x14ac:dyDescent="0.25">
      <c r="A82" s="207" t="s">
        <v>354</v>
      </c>
      <c r="B82" s="58" t="s">
        <v>307</v>
      </c>
      <c r="C82" s="59" t="s">
        <v>18</v>
      </c>
      <c r="D82" s="247">
        <v>1</v>
      </c>
      <c r="E82" s="232"/>
      <c r="F82" s="233"/>
      <c r="G82" s="224"/>
      <c r="H82" s="173"/>
    </row>
    <row r="83" spans="1:8" x14ac:dyDescent="0.25">
      <c r="A83" s="207"/>
      <c r="B83" s="58"/>
      <c r="C83" s="59"/>
      <c r="D83" s="247"/>
      <c r="E83" s="232"/>
      <c r="F83" s="233"/>
      <c r="G83" s="224"/>
      <c r="H83" s="173"/>
    </row>
    <row r="84" spans="1:8" ht="42.75" x14ac:dyDescent="0.25">
      <c r="A84" s="211" t="s">
        <v>355</v>
      </c>
      <c r="B84" s="60" t="s">
        <v>356</v>
      </c>
      <c r="C84" s="59"/>
      <c r="D84" s="247"/>
      <c r="E84" s="232"/>
      <c r="F84" s="233"/>
      <c r="G84" s="224"/>
      <c r="H84" s="173"/>
    </row>
    <row r="85" spans="1:8" ht="15.95" customHeight="1" x14ac:dyDescent="0.25">
      <c r="A85" s="207" t="s">
        <v>357</v>
      </c>
      <c r="B85" s="58" t="s">
        <v>358</v>
      </c>
      <c r="C85" s="59" t="s">
        <v>359</v>
      </c>
      <c r="D85" s="247">
        <v>1</v>
      </c>
      <c r="E85" s="232"/>
      <c r="F85" s="233"/>
      <c r="G85" s="224"/>
      <c r="H85" s="173"/>
    </row>
    <row r="86" spans="1:8" ht="15.95" customHeight="1" x14ac:dyDescent="0.25">
      <c r="A86" s="207" t="s">
        <v>360</v>
      </c>
      <c r="B86" s="58" t="s">
        <v>361</v>
      </c>
      <c r="C86" s="59" t="s">
        <v>359</v>
      </c>
      <c r="D86" s="247">
        <v>1</v>
      </c>
      <c r="E86" s="232"/>
      <c r="F86" s="233"/>
      <c r="G86" s="224"/>
      <c r="H86" s="173"/>
    </row>
    <row r="87" spans="1:8" ht="15.95" customHeight="1" x14ac:dyDescent="0.25">
      <c r="A87" s="207" t="s">
        <v>362</v>
      </c>
      <c r="B87" s="58" t="s">
        <v>363</v>
      </c>
      <c r="C87" s="59" t="s">
        <v>364</v>
      </c>
      <c r="D87" s="247">
        <v>1</v>
      </c>
      <c r="E87" s="232"/>
      <c r="F87" s="233"/>
      <c r="G87" s="224"/>
      <c r="H87" s="173"/>
    </row>
    <row r="88" spans="1:8" ht="15.95" customHeight="1" x14ac:dyDescent="0.25">
      <c r="A88" s="207" t="s">
        <v>365</v>
      </c>
      <c r="B88" s="58" t="s">
        <v>366</v>
      </c>
      <c r="C88" s="59" t="s">
        <v>359</v>
      </c>
      <c r="D88" s="247">
        <v>1</v>
      </c>
      <c r="E88" s="232"/>
      <c r="F88" s="233"/>
      <c r="G88" s="224"/>
      <c r="H88" s="173"/>
    </row>
    <row r="89" spans="1:8" ht="15.95" customHeight="1" x14ac:dyDescent="0.25">
      <c r="A89" s="207" t="s">
        <v>367</v>
      </c>
      <c r="B89" s="58" t="s">
        <v>368</v>
      </c>
      <c r="C89" s="59" t="s">
        <v>359</v>
      </c>
      <c r="D89" s="247">
        <v>1</v>
      </c>
      <c r="E89" s="232"/>
      <c r="F89" s="233"/>
      <c r="G89" s="224"/>
      <c r="H89" s="173"/>
    </row>
    <row r="90" spans="1:8" ht="21" customHeight="1" x14ac:dyDescent="0.25">
      <c r="A90" s="207" t="s">
        <v>369</v>
      </c>
      <c r="B90" s="58" t="s">
        <v>370</v>
      </c>
      <c r="C90" s="59" t="s">
        <v>371</v>
      </c>
      <c r="D90" s="247">
        <v>1</v>
      </c>
      <c r="E90" s="232"/>
      <c r="F90" s="233"/>
      <c r="G90" s="224"/>
      <c r="H90" s="173"/>
    </row>
    <row r="91" spans="1:8" ht="21.75" customHeight="1" x14ac:dyDescent="0.25">
      <c r="A91" s="207" t="s">
        <v>372</v>
      </c>
      <c r="B91" s="58" t="s">
        <v>373</v>
      </c>
      <c r="C91" s="59" t="s">
        <v>374</v>
      </c>
      <c r="D91" s="247">
        <v>1</v>
      </c>
      <c r="E91" s="232"/>
      <c r="F91" s="233"/>
      <c r="G91" s="224"/>
      <c r="H91" s="173"/>
    </row>
    <row r="92" spans="1:8" ht="32.25" customHeight="1" x14ac:dyDescent="0.25">
      <c r="A92" s="207" t="s">
        <v>375</v>
      </c>
      <c r="B92" s="58" t="s">
        <v>376</v>
      </c>
      <c r="C92" s="59" t="s">
        <v>281</v>
      </c>
      <c r="D92" s="247">
        <v>1</v>
      </c>
      <c r="E92" s="232"/>
      <c r="F92" s="233"/>
      <c r="G92" s="224"/>
      <c r="H92" s="173"/>
    </row>
    <row r="93" spans="1:8" ht="15.95" customHeight="1" x14ac:dyDescent="0.25">
      <c r="A93" s="207" t="s">
        <v>377</v>
      </c>
      <c r="B93" s="58" t="s">
        <v>378</v>
      </c>
      <c r="C93" s="59" t="s">
        <v>379</v>
      </c>
      <c r="D93" s="247">
        <v>1</v>
      </c>
      <c r="E93" s="232"/>
      <c r="F93" s="233"/>
      <c r="G93" s="224"/>
      <c r="H93" s="173"/>
    </row>
    <row r="94" spans="1:8" ht="15.95" customHeight="1" x14ac:dyDescent="0.25">
      <c r="A94" s="207" t="s">
        <v>380</v>
      </c>
      <c r="B94" s="58" t="s">
        <v>381</v>
      </c>
      <c r="C94" s="59" t="s">
        <v>382</v>
      </c>
      <c r="D94" s="247">
        <v>1</v>
      </c>
      <c r="E94" s="232"/>
      <c r="F94" s="233"/>
      <c r="G94" s="224"/>
      <c r="H94" s="173"/>
    </row>
    <row r="95" spans="1:8" ht="15.95" customHeight="1" x14ac:dyDescent="0.25">
      <c r="A95" s="207" t="s">
        <v>383</v>
      </c>
      <c r="B95" s="58" t="s">
        <v>384</v>
      </c>
      <c r="C95" s="59" t="s">
        <v>382</v>
      </c>
      <c r="D95" s="247">
        <v>1</v>
      </c>
      <c r="E95" s="232"/>
      <c r="F95" s="233"/>
      <c r="G95" s="224"/>
      <c r="H95" s="173"/>
    </row>
    <row r="96" spans="1:8" x14ac:dyDescent="0.25">
      <c r="A96" s="207"/>
      <c r="B96" s="58"/>
      <c r="C96" s="59"/>
      <c r="D96" s="247"/>
      <c r="E96" s="232"/>
      <c r="F96" s="233"/>
      <c r="G96" s="224"/>
      <c r="H96" s="173"/>
    </row>
    <row r="97" spans="1:8" x14ac:dyDescent="0.25">
      <c r="A97" s="516" t="s">
        <v>385</v>
      </c>
      <c r="B97" s="517"/>
      <c r="C97" s="517"/>
      <c r="D97" s="518"/>
      <c r="E97" s="236"/>
      <c r="F97" s="237"/>
      <c r="G97" s="226"/>
      <c r="H97" s="210"/>
    </row>
    <row r="98" spans="1:8" x14ac:dyDescent="0.25">
      <c r="A98" s="207"/>
      <c r="B98" s="58"/>
      <c r="C98" s="59"/>
      <c r="D98" s="247"/>
      <c r="E98" s="232"/>
      <c r="F98" s="233"/>
      <c r="G98" s="224"/>
      <c r="H98" s="173"/>
    </row>
    <row r="99" spans="1:8" x14ac:dyDescent="0.25">
      <c r="A99" s="208">
        <v>4</v>
      </c>
      <c r="B99" s="197" t="s">
        <v>386</v>
      </c>
      <c r="C99" s="198"/>
      <c r="D99" s="248"/>
      <c r="E99" s="234"/>
      <c r="F99" s="235"/>
      <c r="G99" s="225"/>
      <c r="H99" s="209"/>
    </row>
    <row r="100" spans="1:8" ht="30" x14ac:dyDescent="0.25">
      <c r="A100" s="207"/>
      <c r="B100" s="58" t="s">
        <v>387</v>
      </c>
      <c r="C100" s="59"/>
      <c r="D100" s="247"/>
      <c r="E100" s="232"/>
      <c r="F100" s="233"/>
      <c r="G100" s="224"/>
      <c r="H100" s="173"/>
    </row>
    <row r="101" spans="1:8" x14ac:dyDescent="0.25">
      <c r="A101" s="207"/>
      <c r="B101" s="58"/>
      <c r="C101" s="59"/>
      <c r="D101" s="247"/>
      <c r="E101" s="232"/>
      <c r="F101" s="233"/>
      <c r="G101" s="224"/>
      <c r="H101" s="173"/>
    </row>
    <row r="102" spans="1:8" x14ac:dyDescent="0.25">
      <c r="A102" s="207" t="s">
        <v>388</v>
      </c>
      <c r="B102" s="58" t="s">
        <v>389</v>
      </c>
      <c r="C102" s="59"/>
      <c r="D102" s="247"/>
      <c r="E102" s="232"/>
      <c r="F102" s="233"/>
      <c r="G102" s="224"/>
      <c r="H102" s="173"/>
    </row>
    <row r="103" spans="1:8" x14ac:dyDescent="0.25">
      <c r="A103" s="207" t="s">
        <v>183</v>
      </c>
      <c r="B103" s="58" t="s">
        <v>17</v>
      </c>
      <c r="C103" s="59" t="s">
        <v>18</v>
      </c>
      <c r="D103" s="247">
        <v>15</v>
      </c>
      <c r="E103" s="232"/>
      <c r="F103" s="233"/>
      <c r="G103" s="224"/>
      <c r="H103" s="173"/>
    </row>
    <row r="104" spans="1:8" x14ac:dyDescent="0.25">
      <c r="A104" s="207" t="s">
        <v>185</v>
      </c>
      <c r="B104" s="58" t="s">
        <v>22</v>
      </c>
      <c r="C104" s="59" t="s">
        <v>18</v>
      </c>
      <c r="D104" s="247">
        <v>0</v>
      </c>
      <c r="E104" s="232"/>
      <c r="F104" s="233"/>
      <c r="G104" s="224"/>
      <c r="H104" s="173"/>
    </row>
    <row r="105" spans="1:8" x14ac:dyDescent="0.25">
      <c r="A105" s="207" t="s">
        <v>187</v>
      </c>
      <c r="B105" s="58" t="s">
        <v>390</v>
      </c>
      <c r="C105" s="59" t="s">
        <v>18</v>
      </c>
      <c r="D105" s="247">
        <v>1</v>
      </c>
      <c r="E105" s="232"/>
      <c r="F105" s="233"/>
      <c r="G105" s="224"/>
      <c r="H105" s="173"/>
    </row>
    <row r="106" spans="1:8" x14ac:dyDescent="0.25">
      <c r="A106" s="207" t="s">
        <v>189</v>
      </c>
      <c r="B106" s="58" t="s">
        <v>391</v>
      </c>
      <c r="C106" s="59" t="s">
        <v>18</v>
      </c>
      <c r="D106" s="247">
        <v>1</v>
      </c>
      <c r="E106" s="232"/>
      <c r="F106" s="233"/>
      <c r="G106" s="224"/>
      <c r="H106" s="173"/>
    </row>
    <row r="107" spans="1:8" x14ac:dyDescent="0.25">
      <c r="A107" s="207" t="s">
        <v>191</v>
      </c>
      <c r="B107" s="58" t="s">
        <v>392</v>
      </c>
      <c r="C107" s="59" t="s">
        <v>18</v>
      </c>
      <c r="D107" s="247">
        <v>0</v>
      </c>
      <c r="E107" s="232"/>
      <c r="F107" s="233"/>
      <c r="G107" s="224"/>
      <c r="H107" s="173"/>
    </row>
    <row r="108" spans="1:8" x14ac:dyDescent="0.25">
      <c r="A108" s="207"/>
      <c r="B108" s="58"/>
      <c r="C108" s="59"/>
      <c r="D108" s="247"/>
      <c r="E108" s="232"/>
      <c r="F108" s="233"/>
      <c r="G108" s="224"/>
      <c r="H108" s="173"/>
    </row>
    <row r="109" spans="1:8" x14ac:dyDescent="0.25">
      <c r="A109" s="207" t="s">
        <v>193</v>
      </c>
      <c r="B109" s="58" t="s">
        <v>393</v>
      </c>
      <c r="C109" s="59"/>
      <c r="D109" s="247"/>
      <c r="E109" s="232"/>
      <c r="F109" s="233"/>
      <c r="G109" s="224"/>
      <c r="H109" s="173"/>
    </row>
    <row r="110" spans="1:8" x14ac:dyDescent="0.25">
      <c r="A110" s="207" t="s">
        <v>195</v>
      </c>
      <c r="B110" s="58" t="s">
        <v>42</v>
      </c>
      <c r="C110" s="59" t="s">
        <v>18</v>
      </c>
      <c r="D110" s="247">
        <v>1</v>
      </c>
      <c r="E110" s="232"/>
      <c r="F110" s="233"/>
      <c r="G110" s="224"/>
      <c r="H110" s="173"/>
    </row>
    <row r="111" spans="1:8" x14ac:dyDescent="0.25">
      <c r="A111" s="207" t="s">
        <v>197</v>
      </c>
      <c r="B111" s="58" t="s">
        <v>46</v>
      </c>
      <c r="C111" s="59" t="s">
        <v>18</v>
      </c>
      <c r="D111" s="247">
        <v>0</v>
      </c>
      <c r="E111" s="232"/>
      <c r="F111" s="233"/>
      <c r="G111" s="224"/>
      <c r="H111" s="173"/>
    </row>
    <row r="112" spans="1:8" x14ac:dyDescent="0.25">
      <c r="A112" s="207" t="s">
        <v>199</v>
      </c>
      <c r="B112" s="58" t="s">
        <v>394</v>
      </c>
      <c r="C112" s="59" t="s">
        <v>18</v>
      </c>
      <c r="D112" s="247">
        <v>1</v>
      </c>
      <c r="E112" s="232"/>
      <c r="F112" s="233"/>
      <c r="G112" s="224"/>
      <c r="H112" s="173"/>
    </row>
    <row r="113" spans="1:8" x14ac:dyDescent="0.25">
      <c r="A113" s="207" t="s">
        <v>202</v>
      </c>
      <c r="B113" s="58" t="s">
        <v>395</v>
      </c>
      <c r="C113" s="59" t="s">
        <v>18</v>
      </c>
      <c r="D113" s="247">
        <v>0</v>
      </c>
      <c r="E113" s="232"/>
      <c r="F113" s="233"/>
      <c r="G113" s="224"/>
      <c r="H113" s="173"/>
    </row>
    <row r="114" spans="1:8" x14ac:dyDescent="0.25">
      <c r="A114" s="207" t="s">
        <v>206</v>
      </c>
      <c r="B114" s="58" t="s">
        <v>396</v>
      </c>
      <c r="C114" s="59" t="s">
        <v>18</v>
      </c>
      <c r="D114" s="247">
        <v>0</v>
      </c>
      <c r="E114" s="232"/>
      <c r="F114" s="233"/>
      <c r="G114" s="224"/>
      <c r="H114" s="173"/>
    </row>
    <row r="115" spans="1:8" x14ac:dyDescent="0.25">
      <c r="A115" s="212"/>
      <c r="B115" s="202"/>
      <c r="C115" s="199"/>
      <c r="D115" s="249"/>
      <c r="E115" s="238"/>
      <c r="F115" s="239"/>
      <c r="G115" s="227"/>
      <c r="H115" s="173"/>
    </row>
    <row r="116" spans="1:8" x14ac:dyDescent="0.25">
      <c r="A116" s="207" t="s">
        <v>397</v>
      </c>
      <c r="B116" s="58" t="s">
        <v>66</v>
      </c>
      <c r="C116" s="59" t="s">
        <v>18</v>
      </c>
      <c r="D116" s="247">
        <v>1</v>
      </c>
      <c r="E116" s="232"/>
      <c r="F116" s="233"/>
      <c r="G116" s="224"/>
      <c r="H116" s="173"/>
    </row>
    <row r="117" spans="1:8" x14ac:dyDescent="0.25">
      <c r="A117" s="207" t="s">
        <v>398</v>
      </c>
      <c r="B117" s="58" t="s">
        <v>68</v>
      </c>
      <c r="C117" s="59" t="s">
        <v>18</v>
      </c>
      <c r="D117" s="247">
        <v>0</v>
      </c>
      <c r="E117" s="232"/>
      <c r="F117" s="233"/>
      <c r="G117" s="224"/>
      <c r="H117" s="173"/>
    </row>
    <row r="118" spans="1:8" x14ac:dyDescent="0.25">
      <c r="A118" s="207" t="s">
        <v>399</v>
      </c>
      <c r="B118" s="58" t="s">
        <v>400</v>
      </c>
      <c r="C118" s="59" t="s">
        <v>18</v>
      </c>
      <c r="D118" s="247">
        <v>0</v>
      </c>
      <c r="E118" s="232"/>
      <c r="F118" s="233"/>
      <c r="G118" s="224"/>
      <c r="H118" s="173"/>
    </row>
    <row r="119" spans="1:8" x14ac:dyDescent="0.25">
      <c r="A119" s="207" t="s">
        <v>401</v>
      </c>
      <c r="B119" s="58" t="s">
        <v>402</v>
      </c>
      <c r="C119" s="59" t="s">
        <v>18</v>
      </c>
      <c r="D119" s="247">
        <v>0</v>
      </c>
      <c r="E119" s="232"/>
      <c r="F119" s="233"/>
      <c r="G119" s="224"/>
      <c r="H119" s="173"/>
    </row>
    <row r="120" spans="1:8" x14ac:dyDescent="0.25">
      <c r="A120" s="207" t="s">
        <v>403</v>
      </c>
      <c r="B120" s="58" t="s">
        <v>404</v>
      </c>
      <c r="C120" s="59" t="s">
        <v>18</v>
      </c>
      <c r="D120" s="247">
        <v>0</v>
      </c>
      <c r="E120" s="232"/>
      <c r="F120" s="233"/>
      <c r="G120" s="224"/>
      <c r="H120" s="173"/>
    </row>
    <row r="121" spans="1:8" x14ac:dyDescent="0.25">
      <c r="A121" s="212"/>
      <c r="B121" s="202"/>
      <c r="C121" s="199"/>
      <c r="D121" s="249"/>
      <c r="E121" s="238"/>
      <c r="F121" s="239"/>
      <c r="G121" s="224"/>
      <c r="H121" s="173"/>
    </row>
    <row r="122" spans="1:8" x14ac:dyDescent="0.25">
      <c r="A122" s="207" t="s">
        <v>405</v>
      </c>
      <c r="B122" s="58" t="s">
        <v>87</v>
      </c>
      <c r="C122" s="59" t="s">
        <v>18</v>
      </c>
      <c r="D122" s="247">
        <v>1</v>
      </c>
      <c r="E122" s="232"/>
      <c r="F122" s="233"/>
      <c r="G122" s="224"/>
      <c r="H122" s="173"/>
    </row>
    <row r="123" spans="1:8" x14ac:dyDescent="0.25">
      <c r="A123" s="207" t="s">
        <v>406</v>
      </c>
      <c r="B123" s="58" t="s">
        <v>89</v>
      </c>
      <c r="C123" s="59" t="s">
        <v>18</v>
      </c>
      <c r="D123" s="247">
        <v>0</v>
      </c>
      <c r="E123" s="232"/>
      <c r="F123" s="233"/>
      <c r="G123" s="224"/>
      <c r="H123" s="173"/>
    </row>
    <row r="124" spans="1:8" x14ac:dyDescent="0.25">
      <c r="A124" s="207" t="s">
        <v>407</v>
      </c>
      <c r="B124" s="58" t="s">
        <v>408</v>
      </c>
      <c r="C124" s="59" t="s">
        <v>18</v>
      </c>
      <c r="D124" s="247">
        <v>0</v>
      </c>
      <c r="E124" s="232"/>
      <c r="F124" s="233"/>
      <c r="G124" s="224"/>
      <c r="H124" s="173"/>
    </row>
    <row r="125" spans="1:8" x14ac:dyDescent="0.25">
      <c r="A125" s="207" t="s">
        <v>409</v>
      </c>
      <c r="B125" s="58" t="s">
        <v>410</v>
      </c>
      <c r="C125" s="59" t="s">
        <v>18</v>
      </c>
      <c r="D125" s="247">
        <v>0</v>
      </c>
      <c r="E125" s="232"/>
      <c r="F125" s="233"/>
      <c r="G125" s="224"/>
      <c r="H125" s="173"/>
    </row>
    <row r="126" spans="1:8" x14ac:dyDescent="0.25">
      <c r="A126" s="207" t="s">
        <v>411</v>
      </c>
      <c r="B126" s="58" t="s">
        <v>412</v>
      </c>
      <c r="C126" s="59" t="s">
        <v>18</v>
      </c>
      <c r="D126" s="247">
        <v>0</v>
      </c>
      <c r="E126" s="232"/>
      <c r="F126" s="233"/>
      <c r="G126" s="224"/>
      <c r="H126" s="173"/>
    </row>
    <row r="127" spans="1:8" x14ac:dyDescent="0.25">
      <c r="A127" s="212"/>
      <c r="B127" s="202"/>
      <c r="C127" s="199"/>
      <c r="D127" s="249"/>
      <c r="E127" s="238"/>
      <c r="F127" s="239"/>
      <c r="G127" s="224"/>
      <c r="H127" s="173"/>
    </row>
    <row r="128" spans="1:8" x14ac:dyDescent="0.25">
      <c r="A128" s="207" t="s">
        <v>413</v>
      </c>
      <c r="B128" s="58" t="s">
        <v>109</v>
      </c>
      <c r="C128" s="59" t="s">
        <v>18</v>
      </c>
      <c r="D128" s="247">
        <v>1</v>
      </c>
      <c r="E128" s="232"/>
      <c r="F128" s="233"/>
      <c r="G128" s="224"/>
      <c r="H128" s="173"/>
    </row>
    <row r="129" spans="1:8" x14ac:dyDescent="0.25">
      <c r="A129" s="207" t="s">
        <v>414</v>
      </c>
      <c r="B129" s="58" t="s">
        <v>111</v>
      </c>
      <c r="C129" s="59" t="s">
        <v>18</v>
      </c>
      <c r="D129" s="247">
        <v>0</v>
      </c>
      <c r="E129" s="232"/>
      <c r="F129" s="233"/>
      <c r="G129" s="224"/>
      <c r="H129" s="173"/>
    </row>
    <row r="130" spans="1:8" x14ac:dyDescent="0.25">
      <c r="A130" s="207" t="s">
        <v>415</v>
      </c>
      <c r="B130" s="58" t="s">
        <v>416</v>
      </c>
      <c r="C130" s="59" t="s">
        <v>18</v>
      </c>
      <c r="D130" s="247">
        <v>0</v>
      </c>
      <c r="E130" s="232"/>
      <c r="F130" s="233"/>
      <c r="G130" s="224"/>
      <c r="H130" s="173"/>
    </row>
    <row r="131" spans="1:8" x14ac:dyDescent="0.25">
      <c r="A131" s="207" t="s">
        <v>417</v>
      </c>
      <c r="B131" s="58" t="s">
        <v>418</v>
      </c>
      <c r="C131" s="59" t="s">
        <v>18</v>
      </c>
      <c r="D131" s="247">
        <v>0</v>
      </c>
      <c r="E131" s="232"/>
      <c r="F131" s="233"/>
      <c r="G131" s="224"/>
      <c r="H131" s="173"/>
    </row>
    <row r="132" spans="1:8" x14ac:dyDescent="0.25">
      <c r="A132" s="207" t="s">
        <v>419</v>
      </c>
      <c r="B132" s="58" t="s">
        <v>420</v>
      </c>
      <c r="C132" s="59" t="s">
        <v>18</v>
      </c>
      <c r="D132" s="247">
        <v>0</v>
      </c>
      <c r="E132" s="232"/>
      <c r="F132" s="233"/>
      <c r="G132" s="224"/>
      <c r="H132" s="173"/>
    </row>
    <row r="133" spans="1:8" x14ac:dyDescent="0.25">
      <c r="A133" s="212"/>
      <c r="B133" s="202"/>
      <c r="C133" s="199"/>
      <c r="D133" s="249"/>
      <c r="E133" s="238"/>
      <c r="F133" s="239"/>
      <c r="G133" s="224"/>
      <c r="H133" s="173"/>
    </row>
    <row r="134" spans="1:8" x14ac:dyDescent="0.25">
      <c r="A134" s="207" t="s">
        <v>421</v>
      </c>
      <c r="B134" s="58" t="s">
        <v>131</v>
      </c>
      <c r="C134" s="59" t="s">
        <v>18</v>
      </c>
      <c r="D134" s="247">
        <v>1</v>
      </c>
      <c r="E134" s="232"/>
      <c r="F134" s="233"/>
      <c r="G134" s="224"/>
      <c r="H134" s="173"/>
    </row>
    <row r="135" spans="1:8" x14ac:dyDescent="0.25">
      <c r="A135" s="207" t="s">
        <v>422</v>
      </c>
      <c r="B135" s="58" t="s">
        <v>133</v>
      </c>
      <c r="C135" s="59" t="s">
        <v>18</v>
      </c>
      <c r="D135" s="247">
        <v>0</v>
      </c>
      <c r="E135" s="232"/>
      <c r="F135" s="233"/>
      <c r="G135" s="224"/>
      <c r="H135" s="173"/>
    </row>
    <row r="136" spans="1:8" x14ac:dyDescent="0.25">
      <c r="A136" s="207" t="s">
        <v>423</v>
      </c>
      <c r="B136" s="58" t="s">
        <v>424</v>
      </c>
      <c r="C136" s="59" t="s">
        <v>18</v>
      </c>
      <c r="D136" s="247">
        <v>1</v>
      </c>
      <c r="E136" s="232"/>
      <c r="F136" s="233"/>
      <c r="G136" s="224"/>
      <c r="H136" s="173"/>
    </row>
    <row r="137" spans="1:8" x14ac:dyDescent="0.25">
      <c r="A137" s="207" t="s">
        <v>425</v>
      </c>
      <c r="B137" s="58" t="s">
        <v>426</v>
      </c>
      <c r="C137" s="59" t="s">
        <v>18</v>
      </c>
      <c r="D137" s="247">
        <v>0</v>
      </c>
      <c r="E137" s="232"/>
      <c r="F137" s="233"/>
      <c r="G137" s="224"/>
      <c r="H137" s="173"/>
    </row>
    <row r="138" spans="1:8" x14ac:dyDescent="0.25">
      <c r="A138" s="207" t="s">
        <v>427</v>
      </c>
      <c r="B138" s="58" t="s">
        <v>428</v>
      </c>
      <c r="C138" s="59" t="s">
        <v>18</v>
      </c>
      <c r="D138" s="247">
        <v>0</v>
      </c>
      <c r="E138" s="232"/>
      <c r="F138" s="233"/>
      <c r="G138" s="224"/>
      <c r="H138" s="173"/>
    </row>
    <row r="139" spans="1:8" x14ac:dyDescent="0.25">
      <c r="A139" s="212"/>
      <c r="B139" s="202"/>
      <c r="C139" s="199"/>
      <c r="D139" s="249"/>
      <c r="E139" s="238"/>
      <c r="F139" s="239"/>
      <c r="G139" s="224"/>
      <c r="H139" s="173"/>
    </row>
    <row r="140" spans="1:8" x14ac:dyDescent="0.25">
      <c r="A140" s="207" t="s">
        <v>209</v>
      </c>
      <c r="B140" s="58" t="s">
        <v>429</v>
      </c>
      <c r="C140" s="59"/>
      <c r="D140" s="247"/>
      <c r="E140" s="232"/>
      <c r="F140" s="233"/>
      <c r="G140" s="224"/>
      <c r="H140" s="173"/>
    </row>
    <row r="141" spans="1:8" x14ac:dyDescent="0.25">
      <c r="A141" s="207" t="s">
        <v>211</v>
      </c>
      <c r="B141" s="58" t="s">
        <v>30</v>
      </c>
      <c r="C141" s="59" t="s">
        <v>18</v>
      </c>
      <c r="D141" s="247">
        <v>1</v>
      </c>
      <c r="E141" s="232"/>
      <c r="F141" s="233"/>
      <c r="G141" s="224"/>
      <c r="H141" s="173"/>
    </row>
    <row r="142" spans="1:8" x14ac:dyDescent="0.25">
      <c r="A142" s="207" t="s">
        <v>212</v>
      </c>
      <c r="B142" s="58" t="s">
        <v>33</v>
      </c>
      <c r="C142" s="59" t="s">
        <v>18</v>
      </c>
      <c r="D142" s="247">
        <v>1</v>
      </c>
      <c r="E142" s="232"/>
      <c r="F142" s="233"/>
      <c r="G142" s="224"/>
      <c r="H142" s="173"/>
    </row>
    <row r="143" spans="1:8" x14ac:dyDescent="0.25">
      <c r="A143" s="207" t="s">
        <v>213</v>
      </c>
      <c r="B143" s="58" t="s">
        <v>35</v>
      </c>
      <c r="C143" s="59" t="s">
        <v>18</v>
      </c>
      <c r="D143" s="247">
        <v>1</v>
      </c>
      <c r="E143" s="232"/>
      <c r="F143" s="233"/>
      <c r="G143" s="224"/>
      <c r="H143" s="173"/>
    </row>
    <row r="144" spans="1:8" x14ac:dyDescent="0.25">
      <c r="A144" s="207" t="s">
        <v>215</v>
      </c>
      <c r="B144" s="58" t="s">
        <v>36</v>
      </c>
      <c r="C144" s="59" t="s">
        <v>18</v>
      </c>
      <c r="D144" s="247">
        <v>1</v>
      </c>
      <c r="E144" s="232"/>
      <c r="F144" s="233"/>
      <c r="G144" s="224"/>
      <c r="H144" s="173"/>
    </row>
    <row r="145" spans="1:8" x14ac:dyDescent="0.25">
      <c r="A145" s="212"/>
      <c r="B145" s="202"/>
      <c r="C145" s="199"/>
      <c r="D145" s="249"/>
      <c r="E145" s="238"/>
      <c r="F145" s="239"/>
      <c r="G145" s="224"/>
      <c r="H145" s="173"/>
    </row>
    <row r="146" spans="1:8" x14ac:dyDescent="0.25">
      <c r="A146" s="207" t="s">
        <v>217</v>
      </c>
      <c r="B146" s="58" t="s">
        <v>54</v>
      </c>
      <c r="C146" s="59" t="s">
        <v>18</v>
      </c>
      <c r="D146" s="247">
        <v>1</v>
      </c>
      <c r="E146" s="232"/>
      <c r="F146" s="233"/>
      <c r="G146" s="224"/>
      <c r="H146" s="173"/>
    </row>
    <row r="147" spans="1:8" x14ac:dyDescent="0.25">
      <c r="A147" s="207" t="s">
        <v>219</v>
      </c>
      <c r="B147" s="58" t="s">
        <v>56</v>
      </c>
      <c r="C147" s="59" t="s">
        <v>18</v>
      </c>
      <c r="D147" s="247">
        <v>1</v>
      </c>
      <c r="E147" s="232"/>
      <c r="F147" s="233"/>
      <c r="G147" s="224"/>
      <c r="H147" s="173"/>
    </row>
    <row r="148" spans="1:8" x14ac:dyDescent="0.25">
      <c r="A148" s="207" t="s">
        <v>221</v>
      </c>
      <c r="B148" s="58" t="s">
        <v>58</v>
      </c>
      <c r="C148" s="59" t="s">
        <v>18</v>
      </c>
      <c r="D148" s="247">
        <v>1</v>
      </c>
      <c r="E148" s="232"/>
      <c r="F148" s="233"/>
      <c r="G148" s="224"/>
      <c r="H148" s="173"/>
    </row>
    <row r="149" spans="1:8" x14ac:dyDescent="0.25">
      <c r="A149" s="207" t="s">
        <v>223</v>
      </c>
      <c r="B149" s="58" t="s">
        <v>60</v>
      </c>
      <c r="C149" s="59" t="s">
        <v>18</v>
      </c>
      <c r="D149" s="247">
        <v>1</v>
      </c>
      <c r="E149" s="232"/>
      <c r="F149" s="233"/>
      <c r="G149" s="224"/>
      <c r="H149" s="173"/>
    </row>
    <row r="150" spans="1:8" x14ac:dyDescent="0.25">
      <c r="A150" s="212"/>
      <c r="B150" s="202"/>
      <c r="C150" s="199"/>
      <c r="D150" s="249"/>
      <c r="E150" s="238"/>
      <c r="F150" s="239"/>
      <c r="G150" s="224"/>
      <c r="H150" s="173"/>
    </row>
    <row r="151" spans="1:8" x14ac:dyDescent="0.25">
      <c r="A151" s="207" t="s">
        <v>430</v>
      </c>
      <c r="B151" s="58" t="s">
        <v>75</v>
      </c>
      <c r="C151" s="59" t="s">
        <v>18</v>
      </c>
      <c r="D151" s="247">
        <v>1</v>
      </c>
      <c r="E151" s="232"/>
      <c r="F151" s="233"/>
      <c r="G151" s="224"/>
      <c r="H151" s="173"/>
    </row>
    <row r="152" spans="1:8" x14ac:dyDescent="0.25">
      <c r="A152" s="207" t="s">
        <v>431</v>
      </c>
      <c r="B152" s="58" t="s">
        <v>77</v>
      </c>
      <c r="C152" s="59" t="s">
        <v>18</v>
      </c>
      <c r="D152" s="247">
        <v>1</v>
      </c>
      <c r="E152" s="232"/>
      <c r="F152" s="233"/>
      <c r="G152" s="224"/>
      <c r="H152" s="173"/>
    </row>
    <row r="153" spans="1:8" x14ac:dyDescent="0.25">
      <c r="A153" s="207" t="s">
        <v>432</v>
      </c>
      <c r="B153" s="58" t="s">
        <v>79</v>
      </c>
      <c r="C153" s="59" t="s">
        <v>18</v>
      </c>
      <c r="D153" s="247">
        <v>1</v>
      </c>
      <c r="E153" s="232"/>
      <c r="F153" s="233"/>
      <c r="G153" s="224"/>
      <c r="H153" s="173"/>
    </row>
    <row r="154" spans="1:8" x14ac:dyDescent="0.25">
      <c r="A154" s="207" t="s">
        <v>433</v>
      </c>
      <c r="B154" s="58" t="s">
        <v>81</v>
      </c>
      <c r="C154" s="59" t="s">
        <v>18</v>
      </c>
      <c r="D154" s="247">
        <v>1</v>
      </c>
      <c r="E154" s="232"/>
      <c r="F154" s="233"/>
      <c r="G154" s="224"/>
      <c r="H154" s="173"/>
    </row>
    <row r="155" spans="1:8" x14ac:dyDescent="0.25">
      <c r="A155" s="212"/>
      <c r="B155" s="202"/>
      <c r="C155" s="199"/>
      <c r="D155" s="249"/>
      <c r="E155" s="238"/>
      <c r="F155" s="239"/>
      <c r="G155" s="224"/>
      <c r="H155" s="173"/>
    </row>
    <row r="156" spans="1:8" x14ac:dyDescent="0.25">
      <c r="A156" s="207" t="s">
        <v>434</v>
      </c>
      <c r="B156" s="58" t="s">
        <v>97</v>
      </c>
      <c r="C156" s="59" t="s">
        <v>18</v>
      </c>
      <c r="D156" s="247">
        <v>0</v>
      </c>
      <c r="E156" s="232"/>
      <c r="F156" s="233"/>
      <c r="G156" s="224"/>
      <c r="H156" s="173"/>
    </row>
    <row r="157" spans="1:8" x14ac:dyDescent="0.25">
      <c r="A157" s="207" t="s">
        <v>435</v>
      </c>
      <c r="B157" s="58" t="s">
        <v>99</v>
      </c>
      <c r="C157" s="59" t="s">
        <v>18</v>
      </c>
      <c r="D157" s="247">
        <v>0</v>
      </c>
      <c r="E157" s="232"/>
      <c r="F157" s="233"/>
      <c r="G157" s="224"/>
      <c r="H157" s="173"/>
    </row>
    <row r="158" spans="1:8" x14ac:dyDescent="0.25">
      <c r="A158" s="207" t="s">
        <v>436</v>
      </c>
      <c r="B158" s="58" t="s">
        <v>101</v>
      </c>
      <c r="C158" s="59" t="s">
        <v>18</v>
      </c>
      <c r="D158" s="247">
        <v>0</v>
      </c>
      <c r="E158" s="232"/>
      <c r="F158" s="233"/>
      <c r="G158" s="224"/>
      <c r="H158" s="173"/>
    </row>
    <row r="159" spans="1:8" x14ac:dyDescent="0.25">
      <c r="A159" s="207" t="s">
        <v>437</v>
      </c>
      <c r="B159" s="58" t="s">
        <v>103</v>
      </c>
      <c r="C159" s="59" t="s">
        <v>18</v>
      </c>
      <c r="D159" s="247">
        <v>0</v>
      </c>
      <c r="E159" s="232"/>
      <c r="F159" s="233"/>
      <c r="G159" s="224"/>
      <c r="H159" s="173"/>
    </row>
    <row r="160" spans="1:8" x14ac:dyDescent="0.25">
      <c r="A160" s="212"/>
      <c r="B160" s="202"/>
      <c r="C160" s="199"/>
      <c r="D160" s="249"/>
      <c r="E160" s="238"/>
      <c r="F160" s="239"/>
      <c r="G160" s="224"/>
      <c r="H160" s="173"/>
    </row>
    <row r="161" spans="1:8" x14ac:dyDescent="0.25">
      <c r="A161" s="207" t="s">
        <v>438</v>
      </c>
      <c r="B161" s="58" t="s">
        <v>118</v>
      </c>
      <c r="C161" s="59" t="s">
        <v>18</v>
      </c>
      <c r="D161" s="247">
        <v>0</v>
      </c>
      <c r="E161" s="232"/>
      <c r="F161" s="233"/>
      <c r="G161" s="224"/>
      <c r="H161" s="173"/>
    </row>
    <row r="162" spans="1:8" x14ac:dyDescent="0.25">
      <c r="A162" s="207" t="s">
        <v>439</v>
      </c>
      <c r="B162" s="58" t="s">
        <v>120</v>
      </c>
      <c r="C162" s="59" t="s">
        <v>18</v>
      </c>
      <c r="D162" s="247">
        <v>0</v>
      </c>
      <c r="E162" s="232"/>
      <c r="F162" s="233"/>
      <c r="G162" s="224"/>
      <c r="H162" s="173"/>
    </row>
    <row r="163" spans="1:8" x14ac:dyDescent="0.25">
      <c r="A163" s="207" t="s">
        <v>440</v>
      </c>
      <c r="B163" s="58" t="s">
        <v>122</v>
      </c>
      <c r="C163" s="59" t="s">
        <v>18</v>
      </c>
      <c r="D163" s="247">
        <v>0</v>
      </c>
      <c r="E163" s="232"/>
      <c r="F163" s="233"/>
      <c r="G163" s="224"/>
      <c r="H163" s="173"/>
    </row>
    <row r="164" spans="1:8" x14ac:dyDescent="0.25">
      <c r="A164" s="207" t="s">
        <v>441</v>
      </c>
      <c r="B164" s="58" t="s">
        <v>124</v>
      </c>
      <c r="C164" s="59" t="s">
        <v>18</v>
      </c>
      <c r="D164" s="247">
        <v>0</v>
      </c>
      <c r="E164" s="232"/>
      <c r="F164" s="233"/>
      <c r="G164" s="224"/>
      <c r="H164" s="173"/>
    </row>
    <row r="165" spans="1:8" x14ac:dyDescent="0.25">
      <c r="A165" s="212"/>
      <c r="B165" s="202"/>
      <c r="C165" s="199"/>
      <c r="D165" s="249"/>
      <c r="E165" s="238"/>
      <c r="F165" s="239"/>
      <c r="G165" s="224"/>
      <c r="H165" s="173"/>
    </row>
    <row r="166" spans="1:8" x14ac:dyDescent="0.25">
      <c r="A166" s="207" t="s">
        <v>442</v>
      </c>
      <c r="B166" s="58" t="s">
        <v>141</v>
      </c>
      <c r="C166" s="59" t="s">
        <v>18</v>
      </c>
      <c r="D166" s="247">
        <v>0</v>
      </c>
      <c r="E166" s="232"/>
      <c r="F166" s="233"/>
      <c r="G166" s="224"/>
      <c r="H166" s="173"/>
    </row>
    <row r="167" spans="1:8" x14ac:dyDescent="0.25">
      <c r="A167" s="207" t="s">
        <v>443</v>
      </c>
      <c r="B167" s="58" t="s">
        <v>143</v>
      </c>
      <c r="C167" s="59" t="s">
        <v>18</v>
      </c>
      <c r="D167" s="247">
        <v>0</v>
      </c>
      <c r="E167" s="232"/>
      <c r="F167" s="233"/>
      <c r="G167" s="224"/>
      <c r="H167" s="173"/>
    </row>
    <row r="168" spans="1:8" x14ac:dyDescent="0.25">
      <c r="A168" s="207" t="s">
        <v>444</v>
      </c>
      <c r="B168" s="58" t="s">
        <v>145</v>
      </c>
      <c r="C168" s="59" t="s">
        <v>18</v>
      </c>
      <c r="D168" s="247">
        <v>0</v>
      </c>
      <c r="E168" s="232"/>
      <c r="F168" s="233"/>
      <c r="G168" s="224"/>
      <c r="H168" s="173"/>
    </row>
    <row r="169" spans="1:8" x14ac:dyDescent="0.25">
      <c r="A169" s="207" t="s">
        <v>445</v>
      </c>
      <c r="B169" s="58" t="s">
        <v>147</v>
      </c>
      <c r="C169" s="59" t="s">
        <v>18</v>
      </c>
      <c r="D169" s="247">
        <v>0</v>
      </c>
      <c r="E169" s="232"/>
      <c r="F169" s="233"/>
      <c r="G169" s="224"/>
      <c r="H169" s="173"/>
    </row>
    <row r="170" spans="1:8" x14ac:dyDescent="0.25">
      <c r="A170" s="207"/>
      <c r="B170" s="58"/>
      <c r="C170" s="59"/>
      <c r="D170" s="247"/>
      <c r="E170" s="232"/>
      <c r="F170" s="233"/>
      <c r="G170" s="224"/>
      <c r="H170" s="173"/>
    </row>
    <row r="171" spans="1:8" x14ac:dyDescent="0.25">
      <c r="A171" s="516" t="s">
        <v>446</v>
      </c>
      <c r="B171" s="517"/>
      <c r="C171" s="517"/>
      <c r="D171" s="518"/>
      <c r="E171" s="236"/>
      <c r="F171" s="237"/>
      <c r="G171" s="516"/>
      <c r="H171" s="518"/>
    </row>
    <row r="172" spans="1:8" x14ac:dyDescent="0.25">
      <c r="A172" s="207"/>
      <c r="B172" s="58"/>
      <c r="C172" s="59"/>
      <c r="D172" s="247"/>
      <c r="E172" s="232"/>
      <c r="F172" s="233"/>
      <c r="G172" s="224"/>
      <c r="H172" s="173"/>
    </row>
    <row r="173" spans="1:8" ht="36.75" customHeight="1" x14ac:dyDescent="0.25">
      <c r="A173" s="208" t="s">
        <v>447</v>
      </c>
      <c r="B173" s="197" t="s">
        <v>448</v>
      </c>
      <c r="C173" s="198"/>
      <c r="D173" s="248"/>
      <c r="E173" s="234"/>
      <c r="F173" s="235"/>
      <c r="G173" s="225"/>
      <c r="H173" s="209"/>
    </row>
    <row r="174" spans="1:8" ht="45" x14ac:dyDescent="0.25">
      <c r="A174" s="207" t="s">
        <v>449</v>
      </c>
      <c r="B174" s="58" t="s">
        <v>450</v>
      </c>
      <c r="C174" s="59" t="s">
        <v>170</v>
      </c>
      <c r="D174" s="247">
        <v>0</v>
      </c>
      <c r="E174" s="232"/>
      <c r="F174" s="233"/>
      <c r="G174" s="224"/>
      <c r="H174" s="173"/>
    </row>
    <row r="175" spans="1:8" x14ac:dyDescent="0.25">
      <c r="A175" s="207" t="s">
        <v>451</v>
      </c>
      <c r="B175" s="58" t="s">
        <v>452</v>
      </c>
      <c r="C175" s="59" t="s">
        <v>170</v>
      </c>
      <c r="D175" s="247">
        <v>0</v>
      </c>
      <c r="E175" s="232"/>
      <c r="F175" s="233"/>
      <c r="G175" s="224"/>
      <c r="H175" s="173"/>
    </row>
    <row r="176" spans="1:8" x14ac:dyDescent="0.25">
      <c r="A176" s="207" t="s">
        <v>453</v>
      </c>
      <c r="B176" s="58" t="s">
        <v>454</v>
      </c>
      <c r="C176" s="59" t="s">
        <v>170</v>
      </c>
      <c r="D176" s="247">
        <v>0</v>
      </c>
      <c r="E176" s="232"/>
      <c r="F176" s="233"/>
      <c r="G176" s="224"/>
      <c r="H176" s="173"/>
    </row>
    <row r="177" spans="1:8" x14ac:dyDescent="0.25">
      <c r="A177" s="207" t="s">
        <v>455</v>
      </c>
      <c r="B177" s="58" t="s">
        <v>456</v>
      </c>
      <c r="C177" s="59" t="s">
        <v>170</v>
      </c>
      <c r="D177" s="247">
        <v>0</v>
      </c>
      <c r="E177" s="525"/>
      <c r="F177" s="526"/>
      <c r="G177" s="224"/>
      <c r="H177" s="173"/>
    </row>
    <row r="178" spans="1:8" x14ac:dyDescent="0.25">
      <c r="A178" s="207" t="s">
        <v>457</v>
      </c>
      <c r="B178" s="58" t="s">
        <v>458</v>
      </c>
      <c r="C178" s="59" t="s">
        <v>170</v>
      </c>
      <c r="D178" s="247">
        <v>0</v>
      </c>
      <c r="E178" s="232"/>
      <c r="F178" s="233"/>
      <c r="G178" s="224"/>
      <c r="H178" s="173"/>
    </row>
    <row r="179" spans="1:8" x14ac:dyDescent="0.25">
      <c r="A179" s="207" t="s">
        <v>459</v>
      </c>
      <c r="B179" s="58" t="s">
        <v>460</v>
      </c>
      <c r="C179" s="59" t="s">
        <v>170</v>
      </c>
      <c r="D179" s="247">
        <v>0</v>
      </c>
      <c r="E179" s="525"/>
      <c r="F179" s="526"/>
      <c r="G179" s="224"/>
      <c r="H179" s="173"/>
    </row>
    <row r="180" spans="1:8" ht="75" x14ac:dyDescent="0.25">
      <c r="A180" s="207"/>
      <c r="B180" s="58" t="s">
        <v>461</v>
      </c>
      <c r="C180" s="59"/>
      <c r="D180" s="247"/>
      <c r="E180" s="232"/>
      <c r="F180" s="233"/>
      <c r="G180" s="224"/>
      <c r="H180" s="173"/>
    </row>
    <row r="181" spans="1:8" x14ac:dyDescent="0.25">
      <c r="A181" s="207"/>
      <c r="B181" s="58"/>
      <c r="C181" s="59"/>
      <c r="D181" s="247"/>
      <c r="E181" s="232"/>
      <c r="F181" s="233"/>
      <c r="G181" s="224"/>
      <c r="H181" s="173"/>
    </row>
    <row r="182" spans="1:8" ht="28.5" x14ac:dyDescent="0.25">
      <c r="A182" s="213" t="s">
        <v>462</v>
      </c>
      <c r="B182" s="200" t="s">
        <v>463</v>
      </c>
      <c r="C182" s="201"/>
      <c r="D182" s="250"/>
      <c r="E182" s="240"/>
      <c r="F182" s="241"/>
      <c r="G182" s="228"/>
      <c r="H182" s="174"/>
    </row>
    <row r="183" spans="1:8" x14ac:dyDescent="0.25">
      <c r="A183" s="207" t="s">
        <v>464</v>
      </c>
      <c r="B183" s="58" t="s">
        <v>465</v>
      </c>
      <c r="C183" s="59" t="s">
        <v>364</v>
      </c>
      <c r="D183" s="247">
        <v>100</v>
      </c>
      <c r="E183" s="232"/>
      <c r="F183" s="233"/>
      <c r="G183" s="224"/>
      <c r="H183" s="173"/>
    </row>
    <row r="184" spans="1:8" x14ac:dyDescent="0.25">
      <c r="A184" s="207" t="s">
        <v>466</v>
      </c>
      <c r="B184" s="58" t="s">
        <v>467</v>
      </c>
      <c r="C184" s="59" t="s">
        <v>364</v>
      </c>
      <c r="D184" s="247">
        <v>100</v>
      </c>
      <c r="E184" s="232"/>
      <c r="F184" s="233"/>
      <c r="G184" s="224"/>
      <c r="H184" s="173"/>
    </row>
    <row r="185" spans="1:8" ht="60" x14ac:dyDescent="0.25">
      <c r="A185" s="207"/>
      <c r="B185" s="58" t="s">
        <v>468</v>
      </c>
      <c r="C185" s="59"/>
      <c r="D185" s="247"/>
      <c r="E185" s="232"/>
      <c r="F185" s="233"/>
      <c r="G185" s="224"/>
      <c r="H185" s="173"/>
    </row>
    <row r="186" spans="1:8" x14ac:dyDescent="0.25">
      <c r="A186" s="212"/>
      <c r="B186" s="202"/>
      <c r="C186" s="199"/>
      <c r="D186" s="249"/>
      <c r="E186" s="238"/>
      <c r="F186" s="239"/>
      <c r="G186" s="224"/>
      <c r="H186" s="173"/>
    </row>
    <row r="187" spans="1:8" x14ac:dyDescent="0.25">
      <c r="A187" s="211">
        <v>5</v>
      </c>
      <c r="B187" s="60" t="s">
        <v>469</v>
      </c>
      <c r="C187" s="59"/>
      <c r="D187" s="247"/>
      <c r="E187" s="232"/>
      <c r="F187" s="233"/>
      <c r="G187" s="224"/>
      <c r="H187" s="173"/>
    </row>
    <row r="188" spans="1:8" x14ac:dyDescent="0.25">
      <c r="A188" s="212"/>
      <c r="B188" s="202"/>
      <c r="C188" s="199"/>
      <c r="D188" s="249"/>
      <c r="E188" s="238"/>
      <c r="F188" s="239"/>
      <c r="G188" s="224"/>
      <c r="H188" s="173"/>
    </row>
    <row r="189" spans="1:8" ht="45" x14ac:dyDescent="0.25">
      <c r="A189" s="212"/>
      <c r="B189" s="202" t="s">
        <v>470</v>
      </c>
      <c r="C189" s="199"/>
      <c r="D189" s="249"/>
      <c r="E189" s="238"/>
      <c r="F189" s="239"/>
      <c r="G189" s="224"/>
      <c r="H189" s="173"/>
    </row>
    <row r="190" spans="1:8" x14ac:dyDescent="0.25">
      <c r="A190" s="212"/>
      <c r="B190" s="202"/>
      <c r="C190" s="199"/>
      <c r="D190" s="249"/>
      <c r="E190" s="238"/>
      <c r="F190" s="239"/>
      <c r="G190" s="224"/>
      <c r="H190" s="173"/>
    </row>
    <row r="191" spans="1:8" ht="30" x14ac:dyDescent="0.25">
      <c r="A191" s="207">
        <v>5.0999999999999996</v>
      </c>
      <c r="B191" s="58" t="s">
        <v>471</v>
      </c>
      <c r="C191" s="59" t="s">
        <v>18</v>
      </c>
      <c r="D191" s="369">
        <v>207</v>
      </c>
      <c r="E191" s="232"/>
      <c r="F191" s="233"/>
      <c r="G191" s="224"/>
      <c r="H191" s="173"/>
    </row>
    <row r="192" spans="1:8" x14ac:dyDescent="0.25">
      <c r="A192" s="207"/>
      <c r="B192" s="58"/>
      <c r="C192" s="59"/>
      <c r="D192" s="247"/>
      <c r="E192" s="232"/>
      <c r="F192" s="233"/>
      <c r="G192" s="224"/>
      <c r="H192" s="173"/>
    </row>
    <row r="193" spans="1:8" x14ac:dyDescent="0.25">
      <c r="A193" s="207">
        <v>5.2</v>
      </c>
      <c r="B193" s="58" t="s">
        <v>472</v>
      </c>
      <c r="C193" s="59" t="s">
        <v>18</v>
      </c>
      <c r="D193" s="247">
        <v>100</v>
      </c>
      <c r="E193" s="232"/>
      <c r="F193" s="233"/>
      <c r="G193" s="224"/>
      <c r="H193" s="173"/>
    </row>
    <row r="194" spans="1:8" x14ac:dyDescent="0.25">
      <c r="A194" s="207"/>
      <c r="B194" s="58"/>
      <c r="C194" s="59"/>
      <c r="D194" s="247"/>
      <c r="E194" s="232"/>
      <c r="F194" s="233"/>
      <c r="G194" s="224"/>
      <c r="H194" s="173"/>
    </row>
    <row r="195" spans="1:8" x14ac:dyDescent="0.25">
      <c r="A195" s="207">
        <v>5.3</v>
      </c>
      <c r="B195" s="58" t="s">
        <v>473</v>
      </c>
      <c r="C195" s="59" t="s">
        <v>18</v>
      </c>
      <c r="D195" s="247">
        <v>50</v>
      </c>
      <c r="E195" s="232"/>
      <c r="F195" s="233"/>
      <c r="G195" s="224"/>
      <c r="H195" s="173"/>
    </row>
    <row r="196" spans="1:8" x14ac:dyDescent="0.25">
      <c r="A196" s="207"/>
      <c r="B196" s="58"/>
      <c r="C196" s="59"/>
      <c r="D196" s="247"/>
      <c r="E196" s="232"/>
      <c r="F196" s="233"/>
      <c r="G196" s="224"/>
      <c r="H196" s="173"/>
    </row>
    <row r="197" spans="1:8" x14ac:dyDescent="0.25">
      <c r="A197" s="207">
        <v>5.4</v>
      </c>
      <c r="B197" s="58" t="s">
        <v>474</v>
      </c>
      <c r="C197" s="59"/>
      <c r="D197" s="247"/>
      <c r="E197" s="232"/>
      <c r="F197" s="233"/>
      <c r="G197" s="224"/>
      <c r="H197" s="173"/>
    </row>
    <row r="198" spans="1:8" x14ac:dyDescent="0.25">
      <c r="A198" s="207" t="s">
        <v>475</v>
      </c>
      <c r="B198" s="58" t="s">
        <v>476</v>
      </c>
      <c r="C198" s="59" t="s">
        <v>18</v>
      </c>
      <c r="D198" s="247">
        <f>207-D199</f>
        <v>177</v>
      </c>
      <c r="E198" s="232"/>
      <c r="F198" s="233"/>
      <c r="G198" s="224"/>
      <c r="H198" s="173"/>
    </row>
    <row r="199" spans="1:8" x14ac:dyDescent="0.25">
      <c r="A199" s="207" t="s">
        <v>477</v>
      </c>
      <c r="B199" s="58" t="s">
        <v>478</v>
      </c>
      <c r="C199" s="59" t="s">
        <v>18</v>
      </c>
      <c r="D199" s="247">
        <f>30</f>
        <v>30</v>
      </c>
      <c r="E199" s="232"/>
      <c r="F199" s="233"/>
      <c r="G199" s="224"/>
      <c r="H199" s="173"/>
    </row>
    <row r="200" spans="1:8" x14ac:dyDescent="0.25">
      <c r="A200" s="207"/>
      <c r="B200" s="58"/>
      <c r="C200" s="59"/>
      <c r="D200" s="247"/>
      <c r="E200" s="232"/>
      <c r="F200" s="233"/>
      <c r="G200" s="224"/>
      <c r="H200" s="173"/>
    </row>
    <row r="201" spans="1:8" x14ac:dyDescent="0.25">
      <c r="A201" s="207">
        <v>5.5</v>
      </c>
      <c r="B201" s="58" t="s">
        <v>479</v>
      </c>
      <c r="C201" s="59"/>
      <c r="D201" s="247"/>
      <c r="E201" s="232"/>
      <c r="F201" s="233"/>
      <c r="G201" s="224"/>
      <c r="H201" s="173"/>
    </row>
    <row r="202" spans="1:8" x14ac:dyDescent="0.25">
      <c r="A202" s="207" t="s">
        <v>480</v>
      </c>
      <c r="B202" s="58" t="s">
        <v>476</v>
      </c>
      <c r="C202" s="59" t="s">
        <v>481</v>
      </c>
      <c r="D202" s="247">
        <v>100</v>
      </c>
      <c r="E202" s="232"/>
      <c r="F202" s="233"/>
      <c r="G202" s="224"/>
      <c r="H202" s="173"/>
    </row>
    <row r="203" spans="1:8" x14ac:dyDescent="0.25">
      <c r="A203" s="207" t="s">
        <v>482</v>
      </c>
      <c r="B203" s="58" t="s">
        <v>478</v>
      </c>
      <c r="C203" s="59" t="s">
        <v>481</v>
      </c>
      <c r="D203" s="247">
        <v>100</v>
      </c>
      <c r="E203" s="232"/>
      <c r="F203" s="233"/>
      <c r="G203" s="224"/>
      <c r="H203" s="173"/>
    </row>
    <row r="204" spans="1:8" x14ac:dyDescent="0.25">
      <c r="A204" s="207"/>
      <c r="B204" s="58"/>
      <c r="C204" s="59"/>
      <c r="D204" s="247"/>
      <c r="E204" s="232"/>
      <c r="F204" s="233"/>
      <c r="G204" s="224"/>
      <c r="H204" s="173"/>
    </row>
    <row r="205" spans="1:8" x14ac:dyDescent="0.25">
      <c r="A205" s="516" t="s">
        <v>483</v>
      </c>
      <c r="B205" s="517"/>
      <c r="C205" s="517"/>
      <c r="D205" s="518"/>
      <c r="E205" s="236"/>
      <c r="F205" s="237"/>
      <c r="G205" s="226"/>
      <c r="H205" s="210"/>
    </row>
    <row r="206" spans="1:8" x14ac:dyDescent="0.25">
      <c r="A206" s="212"/>
      <c r="B206" s="202"/>
      <c r="C206" s="199"/>
      <c r="D206" s="249"/>
      <c r="E206" s="238"/>
      <c r="F206" s="239"/>
      <c r="G206" s="227"/>
      <c r="H206" s="214"/>
    </row>
    <row r="207" spans="1:8" x14ac:dyDescent="0.25">
      <c r="A207" s="213">
        <v>6</v>
      </c>
      <c r="B207" s="200" t="s">
        <v>484</v>
      </c>
      <c r="C207" s="201"/>
      <c r="D207" s="250"/>
      <c r="E207" s="240"/>
      <c r="F207" s="241"/>
      <c r="G207" s="228"/>
      <c r="H207" s="174"/>
    </row>
    <row r="208" spans="1:8" ht="75" x14ac:dyDescent="0.25">
      <c r="A208" s="207"/>
      <c r="B208" s="58" t="s">
        <v>485</v>
      </c>
      <c r="C208" s="59"/>
      <c r="D208" s="247"/>
      <c r="E208" s="232"/>
      <c r="F208" s="233"/>
      <c r="G208" s="224"/>
      <c r="H208" s="173"/>
    </row>
    <row r="209" spans="1:8" x14ac:dyDescent="0.25">
      <c r="A209" s="207">
        <v>6.1</v>
      </c>
      <c r="B209" s="58" t="s">
        <v>486</v>
      </c>
      <c r="C209" s="59"/>
      <c r="D209" s="247"/>
      <c r="E209" s="232"/>
      <c r="F209" s="233"/>
      <c r="G209" s="224"/>
      <c r="H209" s="173"/>
    </row>
    <row r="210" spans="1:8" x14ac:dyDescent="0.25">
      <c r="A210" s="207"/>
      <c r="B210" s="58" t="s">
        <v>487</v>
      </c>
      <c r="C210" s="59" t="s">
        <v>286</v>
      </c>
      <c r="D210" s="247">
        <v>25</v>
      </c>
      <c r="E210" s="232"/>
      <c r="F210" s="233"/>
      <c r="G210" s="224"/>
      <c r="H210" s="173"/>
    </row>
    <row r="211" spans="1:8" x14ac:dyDescent="0.25">
      <c r="A211" s="207">
        <v>6.2</v>
      </c>
      <c r="B211" s="58" t="s">
        <v>488</v>
      </c>
      <c r="C211" s="59"/>
      <c r="D211" s="247"/>
      <c r="E211" s="232"/>
      <c r="F211" s="233"/>
      <c r="G211" s="224"/>
      <c r="H211" s="173"/>
    </row>
    <row r="212" spans="1:8" x14ac:dyDescent="0.25">
      <c r="A212" s="207"/>
      <c r="B212" s="58" t="s">
        <v>489</v>
      </c>
      <c r="C212" s="59" t="s">
        <v>286</v>
      </c>
      <c r="D212" s="247">
        <v>16</v>
      </c>
      <c r="E212" s="232"/>
      <c r="F212" s="233"/>
      <c r="G212" s="224"/>
      <c r="H212" s="173"/>
    </row>
    <row r="213" spans="1:8" x14ac:dyDescent="0.25">
      <c r="A213" s="207">
        <v>6.3</v>
      </c>
      <c r="B213" s="58" t="s">
        <v>490</v>
      </c>
      <c r="C213" s="59" t="s">
        <v>491</v>
      </c>
      <c r="D213" s="247">
        <f>50</f>
        <v>50</v>
      </c>
      <c r="E213" s="232"/>
      <c r="F213" s="233"/>
      <c r="G213" s="224"/>
      <c r="H213" s="173"/>
    </row>
    <row r="214" spans="1:8" ht="30" x14ac:dyDescent="0.25">
      <c r="A214" s="207">
        <v>6.4</v>
      </c>
      <c r="B214" s="58" t="s">
        <v>492</v>
      </c>
      <c r="C214" s="59" t="s">
        <v>170</v>
      </c>
      <c r="D214" s="247">
        <f>'Sch. 1- Supply foreign  (TL)'!E138</f>
        <v>10</v>
      </c>
      <c r="E214" s="232"/>
      <c r="F214" s="233"/>
      <c r="G214" s="224"/>
      <c r="H214" s="173"/>
    </row>
    <row r="215" spans="1:8" x14ac:dyDescent="0.25">
      <c r="A215" s="207">
        <v>6.5</v>
      </c>
      <c r="B215" s="58" t="s">
        <v>493</v>
      </c>
      <c r="C215" s="59" t="s">
        <v>494</v>
      </c>
      <c r="D215" s="247">
        <v>2</v>
      </c>
      <c r="E215" s="232"/>
      <c r="F215" s="233"/>
      <c r="G215" s="224"/>
      <c r="H215" s="173"/>
    </row>
    <row r="216" spans="1:8" x14ac:dyDescent="0.25">
      <c r="A216" s="207">
        <v>6.6</v>
      </c>
      <c r="B216" s="58" t="s">
        <v>495</v>
      </c>
      <c r="C216" s="59" t="s">
        <v>494</v>
      </c>
      <c r="D216" s="247">
        <v>3</v>
      </c>
      <c r="E216" s="232"/>
      <c r="F216" s="233"/>
      <c r="G216" s="224"/>
      <c r="H216" s="173"/>
    </row>
    <row r="217" spans="1:8" ht="30" x14ac:dyDescent="0.25">
      <c r="A217" s="207">
        <v>6.7</v>
      </c>
      <c r="B217" s="58" t="s">
        <v>496</v>
      </c>
      <c r="C217" s="59" t="s">
        <v>494</v>
      </c>
      <c r="D217" s="247">
        <v>3</v>
      </c>
      <c r="E217" s="232"/>
      <c r="F217" s="233"/>
      <c r="G217" s="224"/>
      <c r="H217" s="173"/>
    </row>
    <row r="218" spans="1:8" x14ac:dyDescent="0.25">
      <c r="A218" s="207">
        <v>6.8</v>
      </c>
      <c r="B218" s="414" t="s">
        <v>497</v>
      </c>
      <c r="C218" s="415" t="s">
        <v>286</v>
      </c>
      <c r="D218" s="416">
        <v>0</v>
      </c>
      <c r="E218" s="417"/>
      <c r="F218" s="418"/>
      <c r="G218" s="418"/>
      <c r="H218" s="173"/>
    </row>
    <row r="219" spans="1:8" x14ac:dyDescent="0.25">
      <c r="A219" s="207">
        <v>6.9</v>
      </c>
      <c r="B219" s="371" t="s">
        <v>498</v>
      </c>
      <c r="C219" s="372" t="s">
        <v>161</v>
      </c>
      <c r="D219" s="373">
        <v>4</v>
      </c>
      <c r="E219" s="374"/>
      <c r="F219" s="375"/>
      <c r="G219" s="375"/>
      <c r="H219" s="173"/>
    </row>
    <row r="220" spans="1:8" ht="30" x14ac:dyDescent="0.25">
      <c r="A220" s="419">
        <v>6.1</v>
      </c>
      <c r="B220" s="58" t="s">
        <v>499</v>
      </c>
      <c r="C220" s="59" t="s">
        <v>500</v>
      </c>
      <c r="D220" s="247">
        <v>1</v>
      </c>
      <c r="E220" s="232"/>
      <c r="F220" s="233"/>
      <c r="G220" s="224"/>
      <c r="H220" s="173"/>
    </row>
    <row r="221" spans="1:8" ht="30" x14ac:dyDescent="0.25">
      <c r="A221" s="207">
        <v>6.11</v>
      </c>
      <c r="B221" s="58" t="s">
        <v>501</v>
      </c>
      <c r="C221" s="59" t="s">
        <v>500</v>
      </c>
      <c r="D221" s="247">
        <v>1</v>
      </c>
      <c r="E221" s="232"/>
      <c r="F221" s="233"/>
      <c r="G221" s="224"/>
      <c r="H221" s="173"/>
    </row>
    <row r="222" spans="1:8" x14ac:dyDescent="0.25">
      <c r="A222" s="215"/>
      <c r="B222" s="203"/>
      <c r="C222" s="204"/>
      <c r="D222" s="251"/>
      <c r="E222" s="232"/>
      <c r="F222" s="233"/>
      <c r="G222" s="224"/>
      <c r="H222" s="173"/>
    </row>
    <row r="223" spans="1:8" x14ac:dyDescent="0.25">
      <c r="A223" s="516" t="s">
        <v>502</v>
      </c>
      <c r="B223" s="517"/>
      <c r="C223" s="517"/>
      <c r="D223" s="518"/>
      <c r="E223" s="236"/>
      <c r="F223" s="237"/>
      <c r="G223" s="226"/>
      <c r="H223" s="210"/>
    </row>
    <row r="224" spans="1:8" x14ac:dyDescent="0.25">
      <c r="A224" s="207"/>
      <c r="B224" s="58"/>
      <c r="C224" s="59"/>
      <c r="D224" s="247"/>
      <c r="E224" s="232"/>
      <c r="F224" s="233"/>
      <c r="G224" s="224"/>
      <c r="H224" s="173"/>
    </row>
    <row r="225" spans="1:8" x14ac:dyDescent="0.25">
      <c r="A225" s="213">
        <v>7</v>
      </c>
      <c r="B225" s="200" t="s">
        <v>503</v>
      </c>
      <c r="C225" s="201"/>
      <c r="D225" s="250"/>
      <c r="E225" s="240"/>
      <c r="F225" s="241"/>
      <c r="G225" s="228"/>
      <c r="H225" s="174"/>
    </row>
    <row r="226" spans="1:8" ht="30" x14ac:dyDescent="0.25">
      <c r="A226" s="207" t="s">
        <v>504</v>
      </c>
      <c r="B226" s="58" t="s">
        <v>505</v>
      </c>
      <c r="C226" s="59" t="s">
        <v>170</v>
      </c>
      <c r="D226" s="247">
        <f>11</f>
        <v>11</v>
      </c>
      <c r="E226" s="232"/>
      <c r="F226" s="233"/>
      <c r="G226" s="224"/>
      <c r="H226" s="173"/>
    </row>
    <row r="227" spans="1:8" ht="30" x14ac:dyDescent="0.25">
      <c r="A227" s="207" t="s">
        <v>506</v>
      </c>
      <c r="B227" s="58" t="s">
        <v>507</v>
      </c>
      <c r="C227" s="59" t="s">
        <v>500</v>
      </c>
      <c r="D227" s="247">
        <v>1</v>
      </c>
      <c r="E227" s="232"/>
      <c r="F227" s="233"/>
      <c r="G227" s="224"/>
      <c r="H227" s="173"/>
    </row>
    <row r="228" spans="1:8" ht="30" x14ac:dyDescent="0.25">
      <c r="A228" s="207" t="s">
        <v>508</v>
      </c>
      <c r="B228" s="58" t="s">
        <v>509</v>
      </c>
      <c r="C228" s="59" t="s">
        <v>500</v>
      </c>
      <c r="D228" s="247">
        <v>1</v>
      </c>
      <c r="E228" s="232"/>
      <c r="F228" s="233"/>
      <c r="G228" s="224"/>
      <c r="H228" s="173"/>
    </row>
    <row r="229" spans="1:8" x14ac:dyDescent="0.25">
      <c r="A229" s="207" t="s">
        <v>510</v>
      </c>
      <c r="B229" s="58" t="s">
        <v>511</v>
      </c>
      <c r="C229" s="59" t="s">
        <v>512</v>
      </c>
      <c r="D229" s="247">
        <v>1</v>
      </c>
      <c r="E229" s="232"/>
      <c r="F229" s="233"/>
      <c r="G229" s="224"/>
      <c r="H229" s="173"/>
    </row>
    <row r="230" spans="1:8" x14ac:dyDescent="0.25">
      <c r="A230" s="215"/>
      <c r="B230" s="203"/>
      <c r="C230" s="204"/>
      <c r="D230" s="251"/>
      <c r="E230" s="232"/>
      <c r="F230" s="233"/>
      <c r="G230" s="224"/>
      <c r="H230" s="173"/>
    </row>
    <row r="231" spans="1:8" x14ac:dyDescent="0.25">
      <c r="A231" s="527" t="s">
        <v>513</v>
      </c>
      <c r="B231" s="528"/>
      <c r="C231" s="528"/>
      <c r="D231" s="529"/>
      <c r="E231" s="242"/>
      <c r="F231" s="243"/>
      <c r="G231" s="229"/>
      <c r="H231" s="216"/>
    </row>
    <row r="232" spans="1:8" x14ac:dyDescent="0.25">
      <c r="A232" s="207"/>
      <c r="B232" s="58"/>
      <c r="C232" s="59"/>
      <c r="D232" s="247"/>
      <c r="E232" s="232"/>
      <c r="F232" s="233"/>
      <c r="G232" s="224"/>
      <c r="H232" s="173"/>
    </row>
    <row r="233" spans="1:8" x14ac:dyDescent="0.25">
      <c r="A233" s="213">
        <v>8</v>
      </c>
      <c r="B233" s="200" t="s">
        <v>514</v>
      </c>
      <c r="C233" s="201"/>
      <c r="D233" s="250"/>
      <c r="E233" s="240"/>
      <c r="F233" s="241"/>
      <c r="G233" s="228"/>
      <c r="H233" s="174"/>
    </row>
    <row r="234" spans="1:8" x14ac:dyDescent="0.25">
      <c r="A234" s="207">
        <v>8.1</v>
      </c>
      <c r="B234" s="58" t="s">
        <v>515</v>
      </c>
      <c r="C234" s="59" t="s">
        <v>516</v>
      </c>
      <c r="D234" s="247">
        <v>1</v>
      </c>
      <c r="E234" s="232"/>
      <c r="F234" s="233"/>
      <c r="G234" s="224"/>
      <c r="H234" s="173"/>
    </row>
    <row r="235" spans="1:8" ht="30" x14ac:dyDescent="0.25">
      <c r="A235" s="207">
        <v>8.1999999999999993</v>
      </c>
      <c r="B235" s="58" t="s">
        <v>517</v>
      </c>
      <c r="C235" s="59" t="s">
        <v>518</v>
      </c>
      <c r="D235" s="247">
        <v>1</v>
      </c>
      <c r="E235" s="232"/>
      <c r="F235" s="233"/>
      <c r="G235" s="224"/>
      <c r="H235" s="173"/>
    </row>
    <row r="236" spans="1:8" x14ac:dyDescent="0.25">
      <c r="A236" s="207">
        <v>8.3000000000000007</v>
      </c>
      <c r="B236" s="58" t="s">
        <v>519</v>
      </c>
      <c r="C236" s="59" t="s">
        <v>18</v>
      </c>
      <c r="D236" s="247">
        <v>1</v>
      </c>
      <c r="E236" s="232"/>
      <c r="F236" s="233"/>
      <c r="G236" s="224"/>
      <c r="H236" s="173"/>
    </row>
    <row r="237" spans="1:8" ht="30" x14ac:dyDescent="0.25">
      <c r="A237" s="207">
        <v>8.4</v>
      </c>
      <c r="B237" s="58" t="s">
        <v>520</v>
      </c>
      <c r="C237" s="59" t="s">
        <v>18</v>
      </c>
      <c r="D237" s="247">
        <v>6</v>
      </c>
      <c r="E237" s="232"/>
      <c r="F237" s="233"/>
      <c r="G237" s="224"/>
      <c r="H237" s="173"/>
    </row>
    <row r="238" spans="1:8" x14ac:dyDescent="0.25">
      <c r="A238" s="215">
        <v>8.5</v>
      </c>
      <c r="B238" s="203" t="s">
        <v>521</v>
      </c>
      <c r="C238" s="204" t="s">
        <v>175</v>
      </c>
      <c r="D238" s="251">
        <v>71</v>
      </c>
      <c r="E238" s="232"/>
      <c r="F238" s="233"/>
      <c r="G238" s="224"/>
      <c r="H238" s="173"/>
    </row>
    <row r="239" spans="1:8" x14ac:dyDescent="0.25">
      <c r="A239" s="215">
        <v>8.6</v>
      </c>
      <c r="B239" s="203" t="s">
        <v>522</v>
      </c>
      <c r="C239" s="204" t="s">
        <v>18</v>
      </c>
      <c r="D239" s="251">
        <v>190</v>
      </c>
      <c r="E239" s="232"/>
      <c r="F239" s="233"/>
      <c r="G239" s="224"/>
      <c r="H239" s="173"/>
    </row>
    <row r="240" spans="1:8" x14ac:dyDescent="0.25">
      <c r="A240" s="215">
        <v>8.6999999999999993</v>
      </c>
      <c r="B240" s="203" t="s">
        <v>523</v>
      </c>
      <c r="C240" s="204" t="s">
        <v>524</v>
      </c>
      <c r="D240" s="251">
        <v>1</v>
      </c>
      <c r="E240" s="232"/>
      <c r="F240" s="233"/>
      <c r="G240" s="224"/>
      <c r="H240" s="173"/>
    </row>
    <row r="241" spans="1:8" x14ac:dyDescent="0.25">
      <c r="A241" s="215">
        <v>8.8000000000000007</v>
      </c>
      <c r="B241" s="203" t="s">
        <v>525</v>
      </c>
      <c r="C241" s="204" t="s">
        <v>18</v>
      </c>
      <c r="D241" s="251">
        <v>190</v>
      </c>
      <c r="E241" s="232"/>
      <c r="F241" s="233"/>
      <c r="G241" s="224"/>
      <c r="H241" s="173"/>
    </row>
    <row r="242" spans="1:8" x14ac:dyDescent="0.25">
      <c r="A242" s="215">
        <v>8.9</v>
      </c>
      <c r="B242" s="203" t="s">
        <v>526</v>
      </c>
      <c r="C242" s="204" t="s">
        <v>18</v>
      </c>
      <c r="D242" s="251">
        <v>10</v>
      </c>
      <c r="E242" s="232"/>
      <c r="F242" s="233"/>
      <c r="G242" s="224"/>
      <c r="H242" s="173"/>
    </row>
    <row r="243" spans="1:8" x14ac:dyDescent="0.25">
      <c r="A243" s="516" t="s">
        <v>527</v>
      </c>
      <c r="B243" s="517"/>
      <c r="C243" s="517"/>
      <c r="D243" s="518"/>
      <c r="E243" s="236"/>
      <c r="F243" s="237"/>
      <c r="G243" s="226"/>
      <c r="H243" s="210"/>
    </row>
    <row r="244" spans="1:8" x14ac:dyDescent="0.25">
      <c r="A244" s="207"/>
      <c r="B244" s="58"/>
      <c r="C244" s="59"/>
      <c r="D244" s="247"/>
      <c r="E244" s="232"/>
      <c r="F244" s="233"/>
      <c r="G244" s="224"/>
      <c r="H244" s="173"/>
    </row>
    <row r="245" spans="1:8" x14ac:dyDescent="0.25">
      <c r="A245" s="211">
        <v>9</v>
      </c>
      <c r="B245" s="60" t="s">
        <v>528</v>
      </c>
      <c r="C245" s="59"/>
      <c r="D245" s="247"/>
      <c r="E245" s="232"/>
      <c r="F245" s="233"/>
      <c r="G245" s="224"/>
      <c r="H245" s="173"/>
    </row>
    <row r="246" spans="1:8" ht="30" x14ac:dyDescent="0.25">
      <c r="A246" s="207" t="s">
        <v>529</v>
      </c>
      <c r="B246" s="58" t="s">
        <v>530</v>
      </c>
      <c r="C246" s="59" t="s">
        <v>531</v>
      </c>
      <c r="D246" s="247">
        <f>3*12</f>
        <v>36</v>
      </c>
      <c r="E246" s="232"/>
      <c r="F246" s="233"/>
      <c r="G246" s="224"/>
      <c r="H246" s="173"/>
    </row>
    <row r="247" spans="1:8" x14ac:dyDescent="0.25">
      <c r="A247" s="207" t="s">
        <v>532</v>
      </c>
      <c r="B247" s="58" t="s">
        <v>533</v>
      </c>
      <c r="C247" s="59" t="s">
        <v>534</v>
      </c>
      <c r="D247" s="247">
        <v>1</v>
      </c>
      <c r="E247" s="232"/>
      <c r="F247" s="233"/>
      <c r="G247" s="224"/>
      <c r="H247" s="173"/>
    </row>
    <row r="248" spans="1:8" x14ac:dyDescent="0.25">
      <c r="A248" s="215" t="s">
        <v>535</v>
      </c>
      <c r="B248" s="203" t="s">
        <v>536</v>
      </c>
      <c r="C248" s="204" t="s">
        <v>537</v>
      </c>
      <c r="D248" s="251">
        <v>12</v>
      </c>
      <c r="E248" s="232"/>
      <c r="F248" s="233"/>
      <c r="G248" s="224"/>
      <c r="H248" s="173"/>
    </row>
    <row r="249" spans="1:8" x14ac:dyDescent="0.25">
      <c r="A249" s="530" t="s">
        <v>538</v>
      </c>
      <c r="B249" s="531"/>
      <c r="C249" s="531"/>
      <c r="D249" s="532"/>
      <c r="E249" s="232"/>
      <c r="F249" s="244"/>
      <c r="G249" s="224"/>
      <c r="H249" s="173"/>
    </row>
    <row r="250" spans="1:8" ht="15.75" thickBot="1" x14ac:dyDescent="0.3">
      <c r="A250" s="252"/>
      <c r="B250" s="253"/>
      <c r="C250" s="254"/>
      <c r="D250" s="255"/>
      <c r="E250" s="245"/>
      <c r="F250" s="246"/>
      <c r="G250" s="224"/>
      <c r="H250" s="173"/>
    </row>
    <row r="251" spans="1:8" ht="15.75" x14ac:dyDescent="0.25">
      <c r="A251" s="523" t="s">
        <v>539</v>
      </c>
      <c r="B251" s="524"/>
      <c r="C251" s="524"/>
      <c r="D251" s="524"/>
      <c r="E251" s="524"/>
      <c r="F251" s="231"/>
      <c r="G251" s="224"/>
      <c r="H251" s="173"/>
    </row>
    <row r="252" spans="1:8" ht="24" x14ac:dyDescent="0.25">
      <c r="A252" s="217"/>
      <c r="B252" s="61"/>
      <c r="C252" s="62" t="s">
        <v>234</v>
      </c>
      <c r="D252" s="26"/>
      <c r="E252" s="26"/>
      <c r="F252" s="26"/>
      <c r="G252" s="224"/>
      <c r="H252" s="173"/>
    </row>
    <row r="253" spans="1:8" ht="24.75" thickBot="1" x14ac:dyDescent="0.3">
      <c r="A253" s="218"/>
      <c r="B253" s="219"/>
      <c r="C253" s="220" t="s">
        <v>235</v>
      </c>
      <c r="D253" s="221"/>
      <c r="E253" s="222"/>
      <c r="F253" s="222"/>
      <c r="G253" s="230"/>
      <c r="H253" s="223"/>
    </row>
  </sheetData>
  <mergeCells count="22">
    <mergeCell ref="A251:E251"/>
    <mergeCell ref="G171:H171"/>
    <mergeCell ref="E179:F179"/>
    <mergeCell ref="A205:D205"/>
    <mergeCell ref="A223:D223"/>
    <mergeCell ref="A231:D231"/>
    <mergeCell ref="A243:D243"/>
    <mergeCell ref="A249:D249"/>
    <mergeCell ref="E177:F177"/>
    <mergeCell ref="A24:D24"/>
    <mergeCell ref="A97:D97"/>
    <mergeCell ref="A171:D171"/>
    <mergeCell ref="A5:A6"/>
    <mergeCell ref="B5:B6"/>
    <mergeCell ref="C5:C6"/>
    <mergeCell ref="D5:D6"/>
    <mergeCell ref="A1:H1"/>
    <mergeCell ref="A2:H2"/>
    <mergeCell ref="A3:H3"/>
    <mergeCell ref="G5:H5"/>
    <mergeCell ref="A14:D14"/>
    <mergeCell ref="E5:F5"/>
  </mergeCells>
  <pageMargins left="0.7" right="0.7" top="0.75" bottom="0.75" header="0.3" footer="0.3"/>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7" workbookViewId="0">
      <selection activeCell="A20" sqref="A20:C20"/>
    </sheetView>
  </sheetViews>
  <sheetFormatPr defaultRowHeight="15" x14ac:dyDescent="0.25"/>
  <cols>
    <col min="1" max="1" width="11.7109375" style="68" customWidth="1"/>
    <col min="2" max="2" width="89" style="68" customWidth="1"/>
    <col min="3" max="3" width="29.85546875" style="68" customWidth="1"/>
    <col min="4" max="4" width="33.140625" style="68" customWidth="1"/>
    <col min="5" max="5" width="34.42578125" style="67" hidden="1" customWidth="1"/>
    <col min="6" max="6" width="28.42578125" style="67" hidden="1" customWidth="1"/>
    <col min="7" max="11" width="0" style="68" hidden="1" customWidth="1"/>
    <col min="12" max="16384" width="9.140625" style="68"/>
  </cols>
  <sheetData>
    <row r="1" spans="1:15" ht="15.75" thickTop="1" x14ac:dyDescent="0.25">
      <c r="A1" s="64"/>
      <c r="B1" s="65"/>
      <c r="C1" s="65"/>
      <c r="D1" s="66"/>
    </row>
    <row r="2" spans="1:15" ht="24" customHeight="1" x14ac:dyDescent="0.25">
      <c r="A2" s="534" t="s">
        <v>540</v>
      </c>
      <c r="B2" s="535"/>
      <c r="C2" s="535"/>
      <c r="D2" s="536"/>
    </row>
    <row r="3" spans="1:15" ht="12" customHeight="1" x14ac:dyDescent="0.25">
      <c r="A3" s="537" t="s">
        <v>541</v>
      </c>
      <c r="B3" s="538"/>
      <c r="C3" s="538"/>
      <c r="D3" s="539"/>
    </row>
    <row r="4" spans="1:15" x14ac:dyDescent="0.25">
      <c r="A4" s="537"/>
      <c r="B4" s="538"/>
      <c r="C4" s="538"/>
      <c r="D4" s="539"/>
    </row>
    <row r="5" spans="1:15" ht="12" customHeight="1" x14ac:dyDescent="0.25">
      <c r="A5" s="540" t="s">
        <v>542</v>
      </c>
      <c r="B5" s="541"/>
      <c r="C5" s="541"/>
      <c r="D5" s="542"/>
    </row>
    <row r="6" spans="1:15" x14ac:dyDescent="0.25">
      <c r="A6" s="540"/>
      <c r="B6" s="541"/>
      <c r="C6" s="541"/>
      <c r="D6" s="542"/>
    </row>
    <row r="7" spans="1:15" x14ac:dyDescent="0.25">
      <c r="A7" s="69"/>
      <c r="B7" s="70"/>
      <c r="C7" s="70"/>
      <c r="D7" s="71"/>
    </row>
    <row r="8" spans="1:15" s="75" customFormat="1" ht="23.25" customHeight="1" x14ac:dyDescent="0.25">
      <c r="A8" s="72"/>
      <c r="B8" s="73"/>
      <c r="C8" s="543" t="s">
        <v>543</v>
      </c>
      <c r="D8" s="544"/>
      <c r="E8" s="74"/>
      <c r="F8" s="74"/>
    </row>
    <row r="9" spans="1:15" s="82" customFormat="1" ht="46.5" customHeight="1" x14ac:dyDescent="0.2">
      <c r="A9" s="76" t="s">
        <v>544</v>
      </c>
      <c r="B9" s="77" t="s">
        <v>545</v>
      </c>
      <c r="C9" s="78" t="s">
        <v>546</v>
      </c>
      <c r="D9" s="79" t="s">
        <v>547</v>
      </c>
      <c r="E9" s="80"/>
      <c r="F9" s="80"/>
      <c r="G9" s="81"/>
      <c r="H9" s="81"/>
      <c r="I9" s="81"/>
      <c r="J9" s="81"/>
      <c r="K9" s="81"/>
      <c r="L9" s="81"/>
      <c r="M9" s="81"/>
      <c r="N9" s="81"/>
      <c r="O9" s="81"/>
    </row>
    <row r="10" spans="1:15" s="82" customFormat="1" ht="30.75" customHeight="1" x14ac:dyDescent="0.2">
      <c r="A10" s="83">
        <v>1</v>
      </c>
      <c r="B10" s="84" t="s">
        <v>548</v>
      </c>
      <c r="C10" s="85">
        <f>'[1]Sch. 1 Supply Foreign '!H48</f>
        <v>0</v>
      </c>
      <c r="D10" s="86"/>
      <c r="E10" s="80"/>
      <c r="F10" s="80"/>
      <c r="G10" s="81"/>
      <c r="H10" s="81"/>
      <c r="I10" s="81"/>
      <c r="J10" s="81"/>
      <c r="K10" s="81"/>
      <c r="L10" s="81"/>
      <c r="M10" s="81"/>
      <c r="N10" s="81"/>
      <c r="O10" s="81"/>
    </row>
    <row r="11" spans="1:15" s="75" customFormat="1" ht="33.75" customHeight="1" x14ac:dyDescent="0.25">
      <c r="A11" s="83"/>
      <c r="B11" s="84"/>
      <c r="C11" s="86"/>
      <c r="D11" s="86"/>
      <c r="E11" s="74"/>
      <c r="F11" s="74"/>
    </row>
    <row r="12" spans="1:15" s="75" customFormat="1" ht="30" customHeight="1" x14ac:dyDescent="0.25">
      <c r="A12" s="87">
        <v>2</v>
      </c>
      <c r="B12" s="84" t="s">
        <v>549</v>
      </c>
      <c r="C12" s="88"/>
      <c r="D12" s="89">
        <f>'[1]Sch. 2 Supply Local'!G24</f>
        <v>0</v>
      </c>
      <c r="E12" s="74"/>
      <c r="F12" s="74"/>
    </row>
    <row r="13" spans="1:15" s="75" customFormat="1" ht="30.75" customHeight="1" x14ac:dyDescent="0.25">
      <c r="A13" s="87">
        <v>3</v>
      </c>
      <c r="B13" s="84" t="s">
        <v>550</v>
      </c>
      <c r="C13" s="85">
        <f>'[1]Sch. 3 Design Services'!H14</f>
        <v>0</v>
      </c>
      <c r="D13" s="89">
        <f>'[1]Sch. 3 Design Services'!G14</f>
        <v>0</v>
      </c>
      <c r="E13" s="74"/>
      <c r="F13" s="74"/>
    </row>
    <row r="14" spans="1:15" s="75" customFormat="1" ht="30" customHeight="1" x14ac:dyDescent="0.25">
      <c r="A14" s="87">
        <v>4</v>
      </c>
      <c r="B14" s="84" t="s">
        <v>551</v>
      </c>
      <c r="C14" s="85" t="e" vm="1">
        <f>'[1]Sch. 4 Installations'!G102</f>
        <v>#VALUE!</v>
      </c>
      <c r="D14" s="89" t="e" vm="1">
        <f>'[1]Sch. 4 Installations'!H102</f>
        <v>#VALUE!</v>
      </c>
      <c r="E14" s="74"/>
      <c r="F14" s="74"/>
    </row>
    <row r="15" spans="1:15" s="75" customFormat="1" ht="27.75" customHeight="1" x14ac:dyDescent="0.2">
      <c r="A15" s="90" t="s">
        <v>552</v>
      </c>
      <c r="B15" s="91"/>
      <c r="C15" s="92" t="e" vm="2">
        <f>SUM(C10:C14)</f>
        <v>#VALUE!</v>
      </c>
      <c r="D15" s="93" t="e" vm="2">
        <f>SUM(D10:D14)</f>
        <v>#VALUE!</v>
      </c>
      <c r="E15" s="94"/>
      <c r="F15" s="94"/>
    </row>
    <row r="16" spans="1:15" s="82" customFormat="1" ht="33" customHeight="1" x14ac:dyDescent="0.3">
      <c r="A16" s="95"/>
      <c r="B16" s="96"/>
      <c r="C16" s="97" t="s">
        <v>553</v>
      </c>
      <c r="D16" s="98"/>
      <c r="E16" s="99" t="s">
        <v>554</v>
      </c>
      <c r="F16" s="99" t="s">
        <v>555</v>
      </c>
    </row>
    <row r="17" spans="1:6" s="82" customFormat="1" ht="27" customHeight="1" x14ac:dyDescent="0.3">
      <c r="A17" s="95"/>
      <c r="B17" s="96"/>
      <c r="C17" s="384" t="s">
        <v>556</v>
      </c>
      <c r="D17" s="100"/>
      <c r="E17" s="99">
        <v>15410695.16</v>
      </c>
      <c r="F17" s="99">
        <v>547699840.98000002</v>
      </c>
    </row>
    <row r="18" spans="1:6" s="82" customFormat="1" ht="27" customHeight="1" x14ac:dyDescent="0.3">
      <c r="A18" s="95"/>
      <c r="B18" s="96"/>
      <c r="C18" s="384"/>
      <c r="D18" s="100"/>
      <c r="E18" s="99">
        <f>1%*E17</f>
        <v>154106.9516</v>
      </c>
      <c r="F18" s="99">
        <f>1%*F17/84.3</f>
        <v>64970.325145907482</v>
      </c>
    </row>
    <row r="19" spans="1:6" s="82" customFormat="1" ht="27" customHeight="1" x14ac:dyDescent="0.3">
      <c r="A19" s="95"/>
      <c r="B19" s="96"/>
      <c r="C19" s="101"/>
      <c r="D19" s="102"/>
      <c r="E19" s="99">
        <f>E18+F18</f>
        <v>219077.2767459075</v>
      </c>
      <c r="F19" s="99"/>
    </row>
    <row r="20" spans="1:6" s="105" customFormat="1" ht="35.25" customHeight="1" x14ac:dyDescent="0.3">
      <c r="A20" s="545" t="s">
        <v>557</v>
      </c>
      <c r="B20" s="546"/>
      <c r="C20" s="546"/>
      <c r="D20" s="103"/>
      <c r="E20" s="99">
        <f>E17-E19</f>
        <v>15191617.883254092</v>
      </c>
      <c r="F20" s="104"/>
    </row>
    <row r="21" spans="1:6" s="105" customFormat="1" ht="13.5" thickBot="1" x14ac:dyDescent="0.25">
      <c r="A21" s="106"/>
      <c r="B21" s="107"/>
      <c r="C21" s="108"/>
      <c r="D21" s="109"/>
      <c r="E21" s="110"/>
      <c r="F21" s="104"/>
    </row>
    <row r="22" spans="1:6" s="105" customFormat="1" ht="13.5" thickTop="1" x14ac:dyDescent="0.2">
      <c r="A22" s="111"/>
      <c r="B22" s="112"/>
      <c r="C22" s="111"/>
      <c r="D22" s="111"/>
      <c r="E22" s="113">
        <f>E19/E17</f>
        <v>1.4215924361059614E-2</v>
      </c>
      <c r="F22" s="114">
        <f>1-E22</f>
        <v>0.98578407563894044</v>
      </c>
    </row>
    <row r="23" spans="1:6" x14ac:dyDescent="0.25">
      <c r="E23" s="115"/>
    </row>
    <row r="24" spans="1:6" x14ac:dyDescent="0.25">
      <c r="E24" s="116"/>
    </row>
    <row r="25" spans="1:6" ht="171" customHeight="1" x14ac:dyDescent="0.25">
      <c r="B25" s="533"/>
      <c r="C25" s="533"/>
      <c r="D25" s="533"/>
    </row>
    <row r="44" spans="2:2" x14ac:dyDescent="0.25">
      <c r="B44" s="68" t="s">
        <v>558</v>
      </c>
    </row>
  </sheetData>
  <mergeCells count="6">
    <mergeCell ref="B25:D25"/>
    <mergeCell ref="A2:D2"/>
    <mergeCell ref="A3:D4"/>
    <mergeCell ref="A5:D6"/>
    <mergeCell ref="C8:D8"/>
    <mergeCell ref="A20:C2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tabSelected="1" workbookViewId="0">
      <selection activeCell="G7" sqref="G7"/>
    </sheetView>
  </sheetViews>
  <sheetFormatPr defaultColWidth="8" defaultRowHeight="12" x14ac:dyDescent="0.25"/>
  <cols>
    <col min="1" max="1" width="8.5703125" style="170" customWidth="1"/>
    <col min="2" max="2" width="35.7109375" style="7" customWidth="1"/>
    <col min="3" max="3" width="16" style="171" customWidth="1"/>
    <col min="4" max="4" width="14.140625" style="7" customWidth="1"/>
    <col min="5" max="5" width="15.7109375" style="172" customWidth="1"/>
    <col min="6" max="6" width="17.140625" style="7" customWidth="1"/>
    <col min="7" max="7" width="18.85546875" style="172" customWidth="1"/>
    <col min="8" max="8" width="17" style="7" customWidth="1"/>
    <col min="9" max="9" width="23.5703125" style="172" customWidth="1"/>
    <col min="10" max="16384" width="8" style="7"/>
  </cols>
  <sheetData>
    <row r="1" spans="1:9" ht="24" thickTop="1" x14ac:dyDescent="0.25">
      <c r="A1" s="547" t="s">
        <v>248</v>
      </c>
      <c r="B1" s="548"/>
      <c r="C1" s="548"/>
      <c r="D1" s="548"/>
      <c r="E1" s="548"/>
      <c r="F1" s="548"/>
      <c r="G1" s="548"/>
      <c r="H1" s="548"/>
      <c r="I1" s="549"/>
    </row>
    <row r="2" spans="1:9" ht="15.75" x14ac:dyDescent="0.25">
      <c r="A2" s="550" t="s">
        <v>559</v>
      </c>
      <c r="B2" s="551"/>
      <c r="C2" s="551"/>
      <c r="D2" s="551"/>
      <c r="E2" s="551"/>
      <c r="F2" s="551"/>
      <c r="G2" s="551"/>
      <c r="H2" s="551"/>
      <c r="I2" s="552"/>
    </row>
    <row r="3" spans="1:9" ht="15.75" x14ac:dyDescent="0.25">
      <c r="A3" s="553" t="s">
        <v>560</v>
      </c>
      <c r="B3" s="554"/>
      <c r="C3" s="554"/>
      <c r="D3" s="554"/>
      <c r="E3" s="554"/>
      <c r="F3" s="554"/>
      <c r="G3" s="554"/>
      <c r="H3" s="554"/>
      <c r="I3" s="555"/>
    </row>
    <row r="4" spans="1:9" x14ac:dyDescent="0.25">
      <c r="A4" s="117"/>
      <c r="B4" s="25"/>
      <c r="C4" s="118"/>
      <c r="D4" s="25"/>
      <c r="E4" s="25"/>
      <c r="F4" s="25"/>
      <c r="G4" s="25"/>
      <c r="H4" s="25"/>
      <c r="I4" s="119"/>
    </row>
    <row r="5" spans="1:9" s="125" customFormat="1" ht="16.5" customHeight="1" x14ac:dyDescent="0.25">
      <c r="A5" s="120">
        <v>1</v>
      </c>
      <c r="B5" s="121">
        <v>2</v>
      </c>
      <c r="C5" s="122">
        <v>3</v>
      </c>
      <c r="D5" s="123">
        <v>4</v>
      </c>
      <c r="E5" s="122">
        <v>5</v>
      </c>
      <c r="F5" s="123">
        <v>6</v>
      </c>
      <c r="G5" s="122">
        <v>7</v>
      </c>
      <c r="H5" s="123">
        <v>8</v>
      </c>
      <c r="I5" s="124">
        <v>9</v>
      </c>
    </row>
    <row r="6" spans="1:9" s="8" customFormat="1" ht="53.25" customHeight="1" x14ac:dyDescent="0.25">
      <c r="A6" s="126" t="s">
        <v>4</v>
      </c>
      <c r="B6" s="127" t="s">
        <v>5</v>
      </c>
      <c r="C6" s="128" t="s">
        <v>240</v>
      </c>
      <c r="D6" s="129" t="s">
        <v>7</v>
      </c>
      <c r="E6" s="128" t="s">
        <v>8</v>
      </c>
      <c r="F6" s="129" t="s">
        <v>561</v>
      </c>
      <c r="G6" s="128" t="s">
        <v>562</v>
      </c>
      <c r="H6" s="129" t="s">
        <v>563</v>
      </c>
      <c r="I6" s="130" t="s">
        <v>564</v>
      </c>
    </row>
    <row r="7" spans="1:9" s="8" customFormat="1" ht="12.75" x14ac:dyDescent="0.25">
      <c r="A7" s="131"/>
      <c r="B7" s="16"/>
      <c r="C7" s="132"/>
      <c r="D7" s="133"/>
      <c r="E7" s="132"/>
      <c r="F7" s="129" t="s">
        <v>565</v>
      </c>
      <c r="G7" s="128" t="s">
        <v>565</v>
      </c>
      <c r="H7" s="129" t="s">
        <v>565</v>
      </c>
      <c r="I7" s="130" t="s">
        <v>565</v>
      </c>
    </row>
    <row r="8" spans="1:9" s="8" customFormat="1" ht="12.75" x14ac:dyDescent="0.25">
      <c r="A8" s="134"/>
      <c r="B8" s="135"/>
      <c r="C8" s="136"/>
      <c r="D8" s="137"/>
      <c r="E8" s="136"/>
      <c r="F8" s="138" t="s">
        <v>554</v>
      </c>
      <c r="G8" s="12" t="s">
        <v>554</v>
      </c>
      <c r="H8" s="138" t="s">
        <v>554</v>
      </c>
      <c r="I8" s="13" t="s">
        <v>554</v>
      </c>
    </row>
    <row r="9" spans="1:9" s="8" customFormat="1" ht="15.75" customHeight="1" x14ac:dyDescent="0.25">
      <c r="A9" s="139">
        <v>10</v>
      </c>
      <c r="B9" s="140" t="s">
        <v>566</v>
      </c>
      <c r="C9" s="141"/>
      <c r="D9" s="142"/>
      <c r="E9" s="142"/>
      <c r="F9" s="143"/>
      <c r="G9" s="144"/>
      <c r="H9" s="143"/>
      <c r="I9" s="145"/>
    </row>
    <row r="10" spans="1:9" s="8" customFormat="1" ht="30.75" customHeight="1" x14ac:dyDescent="0.25">
      <c r="A10" s="146"/>
      <c r="B10" s="556" t="s">
        <v>567</v>
      </c>
      <c r="C10" s="557"/>
      <c r="D10" s="147"/>
      <c r="E10" s="148"/>
      <c r="F10" s="149"/>
      <c r="G10" s="150"/>
      <c r="H10" s="149"/>
      <c r="I10" s="151"/>
    </row>
    <row r="11" spans="1:9" s="8" customFormat="1" ht="12.75" x14ac:dyDescent="0.25">
      <c r="A11" s="131"/>
      <c r="B11" s="16"/>
      <c r="C11" s="132"/>
      <c r="D11" s="133"/>
      <c r="E11" s="152"/>
      <c r="F11" s="153"/>
      <c r="G11" s="154"/>
      <c r="H11" s="153"/>
      <c r="I11" s="155"/>
    </row>
    <row r="12" spans="1:9" s="8" customFormat="1" ht="12.75" x14ac:dyDescent="0.25">
      <c r="A12" s="126"/>
      <c r="B12" s="16"/>
      <c r="C12" s="156"/>
      <c r="D12" s="157"/>
      <c r="E12" s="158"/>
      <c r="F12" s="157"/>
      <c r="G12" s="159"/>
      <c r="H12" s="160"/>
      <c r="I12" s="161"/>
    </row>
    <row r="13" spans="1:9" s="8" customFormat="1" ht="12.75" x14ac:dyDescent="0.25">
      <c r="A13" s="126"/>
      <c r="B13" s="16"/>
      <c r="C13" s="156"/>
      <c r="D13" s="157"/>
      <c r="E13" s="158"/>
      <c r="F13" s="157"/>
      <c r="G13" s="159"/>
      <c r="H13" s="160"/>
      <c r="I13" s="161"/>
    </row>
    <row r="14" spans="1:9" s="8" customFormat="1" ht="12.75" x14ac:dyDescent="0.25">
      <c r="A14" s="126"/>
      <c r="B14" s="16"/>
      <c r="C14" s="156"/>
      <c r="D14" s="157"/>
      <c r="E14" s="158"/>
      <c r="F14" s="157"/>
      <c r="G14" s="159"/>
      <c r="H14" s="160"/>
      <c r="I14" s="161"/>
    </row>
    <row r="15" spans="1:9" s="8" customFormat="1" ht="12.75" x14ac:dyDescent="0.25">
      <c r="A15" s="126"/>
      <c r="B15" s="16"/>
      <c r="C15" s="156"/>
      <c r="D15" s="157"/>
      <c r="E15" s="158"/>
      <c r="F15" s="157"/>
      <c r="G15" s="159"/>
      <c r="H15" s="160"/>
      <c r="I15" s="161"/>
    </row>
    <row r="16" spans="1:9" s="8" customFormat="1" ht="12.75" x14ac:dyDescent="0.25">
      <c r="A16" s="126"/>
      <c r="B16" s="16"/>
      <c r="C16" s="156"/>
      <c r="D16" s="157"/>
      <c r="E16" s="158"/>
      <c r="F16" s="157"/>
      <c r="G16" s="159"/>
      <c r="H16" s="160"/>
      <c r="I16" s="161"/>
    </row>
    <row r="17" spans="1:9" s="8" customFormat="1" ht="12.75" hidden="1" x14ac:dyDescent="0.25">
      <c r="A17" s="126">
        <f>'[2]Sch. 1 Supply Foreign '!A19</f>
        <v>2.4</v>
      </c>
      <c r="B17" s="16" t="str">
        <f>'[2]Sch. 1 Supply Foreign '!B19</f>
        <v>Link boxes</v>
      </c>
      <c r="C17" s="156">
        <f>'[2]Sch. 1 Supply Foreign '!C19</f>
        <v>0</v>
      </c>
      <c r="D17" s="157" t="str">
        <f>'[2]Sch. 1 Supply Foreign '!D19</f>
        <v>lot</v>
      </c>
      <c r="E17" s="158"/>
      <c r="F17" s="157">
        <f>'[2]Sch. 1 Supply Foreign '!G19-('[2]Sch. 1 Supply Foreign '!G19*0.5%)</f>
        <v>0</v>
      </c>
      <c r="G17" s="159">
        <f>'[2]Sch. 1 Supply Foreign '!G19*0.5%</f>
        <v>0</v>
      </c>
      <c r="H17" s="160">
        <f t="shared" ref="H17:H21" si="0">G17+F17</f>
        <v>0</v>
      </c>
      <c r="I17" s="161">
        <f t="shared" ref="I17:I21" si="1">E17*H17</f>
        <v>0</v>
      </c>
    </row>
    <row r="18" spans="1:9" s="8" customFormat="1" ht="12.75" hidden="1" x14ac:dyDescent="0.25">
      <c r="A18" s="126">
        <f>'[2]Sch. 1 Supply Foreign '!A14</f>
        <v>1.5</v>
      </c>
      <c r="B18" s="16" t="str">
        <f>'[2]Sch. 1 Supply Foreign '!B14</f>
        <v>132kV surge arrestor</v>
      </c>
      <c r="C18" s="156">
        <f>'[2]Sch. 1 Supply Foreign '!C14</f>
        <v>0</v>
      </c>
      <c r="D18" s="157" t="str">
        <f>'[2]Sch. 1 Supply Foreign '!D14</f>
        <v>lot</v>
      </c>
      <c r="E18" s="158"/>
      <c r="F18" s="157">
        <f>'[2]Sch. 1 Supply Foreign '!G14-('[2]Sch. 1 Supply Foreign '!G14*0.5%)</f>
        <v>0</v>
      </c>
      <c r="G18" s="159">
        <f>'[2]Sch. 1 Supply Foreign '!G14*0.5%</f>
        <v>0</v>
      </c>
      <c r="H18" s="160">
        <f t="shared" si="0"/>
        <v>0</v>
      </c>
      <c r="I18" s="161">
        <f t="shared" si="1"/>
        <v>0</v>
      </c>
    </row>
    <row r="19" spans="1:9" s="8" customFormat="1" ht="12.75" hidden="1" x14ac:dyDescent="0.25">
      <c r="A19" s="126">
        <f>'[2]Sch. 1 Supply Foreign '!A23</f>
        <v>3.1</v>
      </c>
      <c r="B19" s="16" t="str">
        <f>'[2]Sch. 1 Supply Foreign '!B23</f>
        <v>Cable tray</v>
      </c>
      <c r="C19" s="156">
        <f>'[2]Sch. 1 Supply Foreign '!C23</f>
        <v>0</v>
      </c>
      <c r="D19" s="157" t="str">
        <f>'[2]Sch. 1 Supply Foreign '!D23</f>
        <v>km</v>
      </c>
      <c r="E19" s="158"/>
      <c r="F19" s="157">
        <f>'[2]Sch. 1 Supply Foreign '!G23-('[2]Sch. 1 Supply Foreign '!G23*0.5%)</f>
        <v>0</v>
      </c>
      <c r="G19" s="159">
        <f>'[2]Sch. 1 Supply Foreign '!G23*0.5%</f>
        <v>0</v>
      </c>
      <c r="H19" s="160">
        <f t="shared" si="0"/>
        <v>0</v>
      </c>
      <c r="I19" s="161">
        <f t="shared" si="1"/>
        <v>0</v>
      </c>
    </row>
    <row r="20" spans="1:9" s="8" customFormat="1" ht="12.75" hidden="1" x14ac:dyDescent="0.25">
      <c r="A20" s="126">
        <f>'[2]Sch. 1 Supply Foreign '!A12</f>
        <v>1.3</v>
      </c>
      <c r="B20" s="16" t="str">
        <f>'[2]Sch. 1 Supply Foreign '!B12</f>
        <v>U/G OPGW</v>
      </c>
      <c r="C20" s="156">
        <f>'[2]Sch. 1 Supply Foreign '!C12</f>
        <v>0</v>
      </c>
      <c r="D20" s="157" t="str">
        <f>'[2]Sch. 1 Supply Foreign '!D12</f>
        <v>route km</v>
      </c>
      <c r="E20" s="158"/>
      <c r="F20" s="157">
        <f>'[2]Sch. 1 Supply Foreign '!G12-('[2]Sch. 1 Supply Foreign '!G12*0.5%)</f>
        <v>0</v>
      </c>
      <c r="G20" s="159">
        <f>'[2]Sch. 1 Supply Foreign '!G12*0.5%</f>
        <v>0</v>
      </c>
      <c r="H20" s="160">
        <f t="shared" si="0"/>
        <v>0</v>
      </c>
      <c r="I20" s="161">
        <f t="shared" si="1"/>
        <v>0</v>
      </c>
    </row>
    <row r="21" spans="1:9" s="8" customFormat="1" ht="25.5" hidden="1" x14ac:dyDescent="0.25">
      <c r="A21" s="126">
        <f>'[2]Sch. 1 Supply Foreign '!A24</f>
        <v>3.2</v>
      </c>
      <c r="B21" s="16" t="str">
        <f>'[2]Sch. 1 Supply Foreign '!B24</f>
        <v>Steel frame including foundation connection sytstem</v>
      </c>
      <c r="C21" s="156">
        <f>'[2]Sch. 1 Supply Foreign '!C24</f>
        <v>0</v>
      </c>
      <c r="D21" s="157" t="str">
        <f>'[2]Sch. 1 Supply Foreign '!D24</f>
        <v>lot</v>
      </c>
      <c r="E21" s="158"/>
      <c r="F21" s="157">
        <f>'[2]Sch. 1 Supply Foreign '!G24-('[2]Sch. 1 Supply Foreign '!G24*0.5%)</f>
        <v>0</v>
      </c>
      <c r="G21" s="159">
        <f>'[2]Sch. 1 Supply Foreign '!G24*0.5%</f>
        <v>0</v>
      </c>
      <c r="H21" s="160">
        <f t="shared" si="0"/>
        <v>0</v>
      </c>
      <c r="I21" s="161">
        <f t="shared" si="1"/>
        <v>0</v>
      </c>
    </row>
    <row r="22" spans="1:9" s="8" customFormat="1" ht="12.75" hidden="1" x14ac:dyDescent="0.25">
      <c r="A22" s="126"/>
      <c r="B22" s="16"/>
      <c r="C22" s="156"/>
      <c r="D22" s="157"/>
      <c r="E22" s="158"/>
      <c r="F22" s="157"/>
      <c r="G22" s="159"/>
      <c r="H22" s="160"/>
      <c r="I22" s="161"/>
    </row>
    <row r="23" spans="1:9" s="8" customFormat="1" ht="12.75" x14ac:dyDescent="0.25">
      <c r="A23" s="162"/>
      <c r="B23" s="16"/>
      <c r="C23" s="132"/>
      <c r="D23" s="133"/>
      <c r="E23" s="163"/>
      <c r="F23" s="153"/>
      <c r="G23" s="154"/>
      <c r="H23" s="153"/>
      <c r="I23" s="155"/>
    </row>
    <row r="24" spans="1:9" s="125" customFormat="1" ht="25.5" customHeight="1" thickBot="1" x14ac:dyDescent="0.3">
      <c r="A24" s="558" t="s">
        <v>568</v>
      </c>
      <c r="B24" s="559"/>
      <c r="C24" s="164"/>
      <c r="D24" s="165"/>
      <c r="E24" s="166"/>
      <c r="F24" s="167"/>
      <c r="G24" s="168"/>
      <c r="H24" s="167"/>
      <c r="I24" s="169"/>
    </row>
    <row r="25" spans="1:9" ht="12.75" thickTop="1" x14ac:dyDescent="0.25">
      <c r="E25" s="7"/>
    </row>
    <row r="26" spans="1:9" x14ac:dyDescent="0.25">
      <c r="E26" s="7"/>
    </row>
    <row r="27" spans="1:9" x14ac:dyDescent="0.25">
      <c r="E27" s="7"/>
    </row>
    <row r="28" spans="1:9" x14ac:dyDescent="0.25">
      <c r="E28" s="7"/>
    </row>
    <row r="29" spans="1:9" x14ac:dyDescent="0.25">
      <c r="E29" s="7"/>
    </row>
    <row r="30" spans="1:9" x14ac:dyDescent="0.25">
      <c r="E30" s="7"/>
    </row>
    <row r="31" spans="1:9" x14ac:dyDescent="0.25">
      <c r="E31" s="7"/>
    </row>
    <row r="32" spans="1:9" x14ac:dyDescent="0.25">
      <c r="E32" s="7"/>
    </row>
    <row r="33" spans="2:5" x14ac:dyDescent="0.25">
      <c r="E33" s="7"/>
    </row>
    <row r="34" spans="2:5" x14ac:dyDescent="0.25">
      <c r="E34" s="7"/>
    </row>
    <row r="35" spans="2:5" x14ac:dyDescent="0.25">
      <c r="E35" s="7"/>
    </row>
    <row r="36" spans="2:5" x14ac:dyDescent="0.25">
      <c r="E36" s="7"/>
    </row>
    <row r="37" spans="2:5" x14ac:dyDescent="0.25">
      <c r="E37" s="7"/>
    </row>
    <row r="38" spans="2:5" x14ac:dyDescent="0.25">
      <c r="E38" s="7"/>
    </row>
    <row r="39" spans="2:5" x14ac:dyDescent="0.25">
      <c r="E39" s="7"/>
    </row>
    <row r="40" spans="2:5" x14ac:dyDescent="0.25">
      <c r="E40" s="7"/>
    </row>
    <row r="41" spans="2:5" x14ac:dyDescent="0.25">
      <c r="E41" s="7"/>
    </row>
    <row r="42" spans="2:5" x14ac:dyDescent="0.25">
      <c r="E42" s="7"/>
    </row>
    <row r="43" spans="2:5" x14ac:dyDescent="0.25">
      <c r="E43" s="7"/>
    </row>
    <row r="44" spans="2:5" x14ac:dyDescent="0.25">
      <c r="B44" s="7" t="s">
        <v>558</v>
      </c>
      <c r="E44" s="7"/>
    </row>
    <row r="45" spans="2:5" x14ac:dyDescent="0.25">
      <c r="E45" s="7"/>
    </row>
    <row r="46" spans="2:5" x14ac:dyDescent="0.25">
      <c r="E46" s="7"/>
    </row>
    <row r="47" spans="2:5" x14ac:dyDescent="0.25">
      <c r="E47" s="7"/>
    </row>
    <row r="48" spans="2:5" x14ac:dyDescent="0.25">
      <c r="E48" s="7"/>
    </row>
    <row r="49" spans="5:5" x14ac:dyDescent="0.25">
      <c r="E49" s="7"/>
    </row>
    <row r="50" spans="5:5" x14ac:dyDescent="0.25">
      <c r="E50" s="7"/>
    </row>
    <row r="51" spans="5:5" x14ac:dyDescent="0.25">
      <c r="E51" s="7"/>
    </row>
    <row r="52" spans="5:5" x14ac:dyDescent="0.25">
      <c r="E52" s="7"/>
    </row>
    <row r="53" spans="5:5" x14ac:dyDescent="0.25">
      <c r="E53" s="7"/>
    </row>
    <row r="54" spans="5:5" x14ac:dyDescent="0.25">
      <c r="E54" s="7"/>
    </row>
    <row r="55" spans="5:5" x14ac:dyDescent="0.25">
      <c r="E55" s="7"/>
    </row>
    <row r="56" spans="5:5" x14ac:dyDescent="0.25">
      <c r="E56" s="7"/>
    </row>
    <row r="57" spans="5:5" x14ac:dyDescent="0.25">
      <c r="E57" s="7"/>
    </row>
    <row r="58" spans="5:5" x14ac:dyDescent="0.25">
      <c r="E58" s="7"/>
    </row>
    <row r="59" spans="5:5" x14ac:dyDescent="0.25">
      <c r="E59" s="7"/>
    </row>
    <row r="60" spans="5:5" x14ac:dyDescent="0.25">
      <c r="E60" s="7"/>
    </row>
    <row r="61" spans="5:5" x14ac:dyDescent="0.25">
      <c r="E61" s="7"/>
    </row>
    <row r="62" spans="5:5" x14ac:dyDescent="0.25">
      <c r="E62" s="7"/>
    </row>
    <row r="63" spans="5:5" x14ac:dyDescent="0.25">
      <c r="E63" s="7"/>
    </row>
    <row r="64" spans="5:5" x14ac:dyDescent="0.25">
      <c r="E64" s="7"/>
    </row>
    <row r="65" spans="5:5" x14ac:dyDescent="0.25">
      <c r="E65" s="7"/>
    </row>
    <row r="66" spans="5:5" x14ac:dyDescent="0.25">
      <c r="E66" s="7"/>
    </row>
    <row r="67" spans="5:5" x14ac:dyDescent="0.25">
      <c r="E67" s="7"/>
    </row>
    <row r="68" spans="5:5" x14ac:dyDescent="0.25">
      <c r="E68" s="7"/>
    </row>
    <row r="69" spans="5:5" x14ac:dyDescent="0.25">
      <c r="E69" s="7"/>
    </row>
    <row r="70" spans="5:5" x14ac:dyDescent="0.25">
      <c r="E70" s="7"/>
    </row>
    <row r="71" spans="5:5" x14ac:dyDescent="0.25">
      <c r="E71" s="7"/>
    </row>
    <row r="72" spans="5:5" x14ac:dyDescent="0.25">
      <c r="E72" s="7"/>
    </row>
    <row r="73" spans="5:5" x14ac:dyDescent="0.25">
      <c r="E73" s="7"/>
    </row>
    <row r="74" spans="5:5" x14ac:dyDescent="0.25">
      <c r="E74" s="7"/>
    </row>
    <row r="75" spans="5:5" x14ac:dyDescent="0.25">
      <c r="E75" s="7"/>
    </row>
  </sheetData>
  <mergeCells count="5">
    <mergeCell ref="A1:I1"/>
    <mergeCell ref="A2:I2"/>
    <mergeCell ref="A3:I3"/>
    <mergeCell ref="B10:C10"/>
    <mergeCell ref="A24:B2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F6033DC6796B5499DDBF23B1F7D250C" ma:contentTypeVersion="12" ma:contentTypeDescription="Create a new document." ma:contentTypeScope="" ma:versionID="a082ea47b9dd7a0a5d557df12981b837">
  <xsd:schema xmlns:xsd="http://www.w3.org/2001/XMLSchema" xmlns:xs="http://www.w3.org/2001/XMLSchema" xmlns:p="http://schemas.microsoft.com/office/2006/metadata/properties" xmlns:ns3="e8c21f00-52d2-41bd-bc80-dac474be7277" xmlns:ns4="93891bc8-5ce7-4faf-b6f1-1b4105f76d88" targetNamespace="http://schemas.microsoft.com/office/2006/metadata/properties" ma:root="true" ma:fieldsID="3aadc44b351b92c62ffcd445da7f1766" ns3:_="" ns4:_="">
    <xsd:import namespace="e8c21f00-52d2-41bd-bc80-dac474be7277"/>
    <xsd:import namespace="93891bc8-5ce7-4faf-b6f1-1b4105f76d88"/>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c21f00-52d2-41bd-bc80-dac474be727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3891bc8-5ce7-4faf-b6f1-1b4105f76d8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251EE3-BDFD-42C8-8FE8-DAFDF7567DF2}">
  <ds:schemaRefs>
    <ds:schemaRef ds:uri="e8c21f00-52d2-41bd-bc80-dac474be7277"/>
    <ds:schemaRef ds:uri="93891bc8-5ce7-4faf-b6f1-1b4105f76d88"/>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C80ACCD8-597A-4B08-8125-CA6C89E85D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c21f00-52d2-41bd-bc80-dac474be7277"/>
    <ds:schemaRef ds:uri="93891bc8-5ce7-4faf-b6f1-1b4105f76d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574004-F104-400E-B968-23845029989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preamble to the price schedules</vt:lpstr>
      <vt:lpstr>Sch. 1- Supply foreign  (TL)</vt:lpstr>
      <vt:lpstr>Sch. 2- Local supply</vt:lpstr>
      <vt:lpstr>Sch. 3- Design services</vt:lpstr>
      <vt:lpstr>Sch. 4 - Installation</vt:lpstr>
      <vt:lpstr>Sch. 5-Grand summary</vt:lpstr>
      <vt:lpstr>Sch 6. Recommeded spare parts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Evans O. Papa</dc:creator>
  <cp:keywords/>
  <dc:description/>
  <cp:lastModifiedBy>Collins K. Rono</cp:lastModifiedBy>
  <cp:revision/>
  <dcterms:created xsi:type="dcterms:W3CDTF">2020-09-02T19:29:53Z</dcterms:created>
  <dcterms:modified xsi:type="dcterms:W3CDTF">2021-02-22T06:33:40Z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0x0101004F6033DC6796B5499DDBF23B1F7D250C</vt:lpwstr>
  </property>
</Properties>
</file>